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570" windowWidth="12120" windowHeight="7560" tabRatio="773" firstSheet="6" activeTab="12"/>
  </bookViews>
  <sheets>
    <sheet name="gradaran2.1" sheetId="1" r:id="rId1"/>
    <sheet name="tangaran2.2" sheetId="2" r:id="rId2"/>
    <sheet name="mshak tner2.3" sheetId="6" r:id="rId3"/>
    <sheet name="tatron2.4" sheetId="5" r:id="rId4"/>
    <sheet name="arvest2.5" sheetId="4" r:id="rId5"/>
    <sheet name="mankapartez3.1" sheetId="3" r:id="rId6"/>
    <sheet name="hanr.us.hast3.2" sheetId="11" r:id="rId7"/>
    <sheet name="tnorenut 3.3" sheetId="14" r:id="rId8"/>
    <sheet name="arhest3.4" sheetId="7" r:id="rId9"/>
    <sheet name="stexc. kentr.3.5" sheetId="13" r:id="rId10"/>
    <sheet name="arvesti dprocner3.6" sheetId="8" r:id="rId11"/>
    <sheet name="sportdprocner 3.7" sheetId="10" r:id="rId12"/>
    <sheet name="anasnabuj 4" sheetId="12" r:id="rId13"/>
  </sheets>
  <calcPr calcId="144525"/>
</workbook>
</file>

<file path=xl/calcChain.xml><?xml version="1.0" encoding="utf-8"?>
<calcChain xmlns="http://schemas.openxmlformats.org/spreadsheetml/2006/main">
  <c r="E15" i="3" l="1"/>
  <c r="F15" i="3"/>
  <c r="G15" i="3"/>
  <c r="E8" i="3"/>
  <c r="F8" i="3"/>
  <c r="G8" i="3"/>
  <c r="E17" i="4"/>
  <c r="F17" i="4"/>
  <c r="G17" i="4"/>
  <c r="H11" i="7"/>
  <c r="H10" i="7"/>
  <c r="H8" i="7" s="1"/>
  <c r="H12" i="7" s="1"/>
  <c r="H10" i="13"/>
  <c r="F10" i="13"/>
  <c r="H23" i="3"/>
  <c r="G23" i="3"/>
  <c r="F23" i="3"/>
  <c r="E23" i="3"/>
  <c r="E8" i="6"/>
  <c r="F8" i="6"/>
  <c r="G8" i="6"/>
  <c r="H8" i="6"/>
  <c r="E10" i="1"/>
  <c r="F10" i="1"/>
  <c r="G10" i="1"/>
  <c r="H10" i="1"/>
  <c r="E12" i="1"/>
  <c r="F12" i="1"/>
  <c r="G12" i="1"/>
  <c r="H12" i="1"/>
  <c r="E14" i="1"/>
  <c r="F14" i="1"/>
  <c r="G14" i="1"/>
  <c r="H14" i="1"/>
  <c r="F8" i="12"/>
  <c r="F14" i="12"/>
  <c r="G8" i="12"/>
  <c r="G14" i="12"/>
  <c r="H8" i="12"/>
  <c r="H14" i="12"/>
  <c r="E8" i="12"/>
  <c r="E14" i="12"/>
  <c r="F23" i="11"/>
  <c r="G23" i="11"/>
  <c r="E23" i="11"/>
  <c r="F16" i="14"/>
  <c r="G16" i="14"/>
  <c r="H16" i="14"/>
  <c r="E16" i="14"/>
  <c r="E12" i="2"/>
  <c r="E8" i="2" s="1"/>
  <c r="F12" i="2"/>
  <c r="F8" i="2" s="1"/>
  <c r="G12" i="2"/>
  <c r="G8" i="2" s="1"/>
  <c r="H8" i="2"/>
  <c r="H12" i="2" s="1"/>
  <c r="H15" i="3"/>
  <c r="E14" i="14"/>
  <c r="F14" i="14"/>
  <c r="G14" i="14"/>
  <c r="E12" i="14"/>
  <c r="F12" i="14"/>
  <c r="G12" i="14"/>
  <c r="E10" i="14"/>
  <c r="F10" i="14"/>
  <c r="G10" i="14"/>
  <c r="E8" i="14"/>
  <c r="E18" i="14" s="1"/>
  <c r="F8" i="14"/>
  <c r="F18" i="14" s="1"/>
  <c r="G8" i="14"/>
  <c r="G18" i="14" s="1"/>
  <c r="I18" i="13"/>
  <c r="I16" i="13"/>
  <c r="I14" i="13"/>
  <c r="I12" i="13"/>
  <c r="I10" i="13"/>
  <c r="I8" i="13"/>
  <c r="I20" i="13"/>
  <c r="H33" i="3"/>
  <c r="H43" i="3"/>
  <c r="E8" i="4"/>
  <c r="E19" i="4"/>
  <c r="G8" i="4"/>
  <c r="H8" i="4"/>
  <c r="H19" i="4" s="1"/>
  <c r="F8" i="4"/>
  <c r="F19" i="4"/>
  <c r="I20" i="10"/>
  <c r="I18" i="10"/>
  <c r="I14" i="10"/>
  <c r="I12" i="10"/>
  <c r="I10" i="10"/>
  <c r="I8" i="10"/>
  <c r="I22" i="10" s="1"/>
  <c r="H20" i="8"/>
  <c r="H17" i="8"/>
  <c r="H14" i="8"/>
  <c r="H11" i="8"/>
  <c r="H22" i="8"/>
  <c r="H8" i="8"/>
  <c r="H14" i="14"/>
  <c r="H12" i="14"/>
  <c r="H10" i="14"/>
  <c r="H8" i="14"/>
  <c r="H18" i="14"/>
  <c r="H8" i="11"/>
  <c r="H10" i="11"/>
  <c r="H30" i="11"/>
  <c r="H27" i="11"/>
  <c r="H23" i="11"/>
  <c r="H32" i="11"/>
  <c r="H21" i="11"/>
  <c r="H17" i="4"/>
  <c r="H8" i="5"/>
  <c r="H11" i="5"/>
  <c r="H15" i="6"/>
  <c r="H13" i="6"/>
  <c r="H11" i="6"/>
  <c r="H18" i="6"/>
  <c r="H7" i="1"/>
  <c r="H16" i="1"/>
  <c r="H18" i="10"/>
  <c r="G18" i="10"/>
  <c r="F18" i="10"/>
  <c r="H14" i="10"/>
  <c r="G14" i="10"/>
  <c r="F14" i="10"/>
  <c r="H12" i="10"/>
  <c r="G12" i="10"/>
  <c r="F12" i="10"/>
  <c r="H10" i="10"/>
  <c r="G10" i="10"/>
  <c r="F10" i="10"/>
  <c r="G8" i="10"/>
  <c r="G22" i="10" s="1"/>
  <c r="H8" i="10"/>
  <c r="H20" i="10"/>
  <c r="F8" i="10"/>
  <c r="F22" i="10" s="1"/>
  <c r="E8" i="11"/>
  <c r="F43" i="3"/>
  <c r="G43" i="3"/>
  <c r="E43" i="3"/>
  <c r="E33" i="3"/>
  <c r="F33" i="3"/>
  <c r="G33" i="3"/>
  <c r="F8" i="5"/>
  <c r="F11" i="5" s="1"/>
  <c r="F15" i="6"/>
  <c r="F18" i="6" s="1"/>
  <c r="G15" i="6"/>
  <c r="E8" i="7"/>
  <c r="E12" i="7" s="1"/>
  <c r="F8" i="7"/>
  <c r="F12" i="7" s="1"/>
  <c r="G8" i="7"/>
  <c r="G12" i="7" s="1"/>
  <c r="E10" i="11"/>
  <c r="E32" i="11" s="1"/>
  <c r="E21" i="11"/>
  <c r="E27" i="11"/>
  <c r="E30" i="11"/>
  <c r="F8" i="11"/>
  <c r="F10" i="11"/>
  <c r="F21" i="11"/>
  <c r="F27" i="11"/>
  <c r="F30" i="11"/>
  <c r="G8" i="11"/>
  <c r="G10" i="11"/>
  <c r="G21" i="11"/>
  <c r="G27" i="11"/>
  <c r="G30" i="11"/>
  <c r="F20" i="10"/>
  <c r="G20" i="10"/>
  <c r="E7" i="1"/>
  <c r="E16" i="1" s="1"/>
  <c r="G11" i="8"/>
  <c r="G20" i="8"/>
  <c r="E20" i="8"/>
  <c r="F20" i="8"/>
  <c r="E17" i="8"/>
  <c r="F17" i="8"/>
  <c r="G17" i="8"/>
  <c r="E14" i="8"/>
  <c r="F14" i="8"/>
  <c r="G14" i="8"/>
  <c r="E11" i="8"/>
  <c r="F11" i="8"/>
  <c r="H18" i="13"/>
  <c r="G18" i="13"/>
  <c r="F18" i="13"/>
  <c r="H16" i="13"/>
  <c r="G16" i="13"/>
  <c r="F16" i="13"/>
  <c r="H14" i="13"/>
  <c r="G14" i="13"/>
  <c r="F14" i="13"/>
  <c r="H12" i="13"/>
  <c r="G12" i="13"/>
  <c r="F12" i="13"/>
  <c r="G10" i="13"/>
  <c r="F8" i="13"/>
  <c r="F20" i="13" s="1"/>
  <c r="G8" i="13"/>
  <c r="G20" i="13" s="1"/>
  <c r="H8" i="13"/>
  <c r="H20" i="13" s="1"/>
  <c r="F7" i="1"/>
  <c r="F16" i="1"/>
  <c r="G7" i="1"/>
  <c r="G16" i="1"/>
  <c r="E11" i="6"/>
  <c r="E13" i="6"/>
  <c r="E15" i="6"/>
  <c r="F11" i="6"/>
  <c r="F13" i="6"/>
  <c r="G11" i="6"/>
  <c r="G13" i="6"/>
  <c r="E8" i="8"/>
  <c r="E22" i="8" s="1"/>
  <c r="F8" i="8"/>
  <c r="F22" i="8" s="1"/>
  <c r="G8" i="8"/>
  <c r="G8" i="5"/>
  <c r="G11" i="5" s="1"/>
  <c r="E8" i="5"/>
  <c r="E11" i="5" s="1"/>
  <c r="H8" i="3"/>
  <c r="G25" i="3"/>
  <c r="G45" i="3"/>
  <c r="E25" i="3"/>
  <c r="E45" i="3"/>
  <c r="H25" i="3"/>
  <c r="H45" i="3"/>
  <c r="F25" i="3"/>
  <c r="F45" i="3"/>
  <c r="I16" i="10"/>
  <c r="F16" i="10"/>
  <c r="G16" i="10"/>
  <c r="H16" i="10"/>
  <c r="H22" i="10" s="1"/>
  <c r="E25" i="11"/>
  <c r="F25" i="11"/>
  <c r="F32" i="11" s="1"/>
  <c r="H25" i="11"/>
  <c r="G25" i="11"/>
  <c r="G32" i="11" s="1"/>
  <c r="G19" i="4"/>
  <c r="G22" i="8"/>
  <c r="G18" i="6"/>
  <c r="E18" i="6"/>
</calcChain>
</file>

<file path=xl/sharedStrings.xml><?xml version="1.0" encoding="utf-8"?>
<sst xmlns="http://schemas.openxmlformats.org/spreadsheetml/2006/main" count="360" uniqueCount="173">
  <si>
    <t>08</t>
  </si>
  <si>
    <t>09</t>
  </si>
  <si>
    <t>04</t>
  </si>
  <si>
    <t>Ստեփանակերտի մանկապատանեկան ստեղծագործական կենտրոն ՊՈԱԿ</t>
  </si>
  <si>
    <t>Հավելված N 2</t>
  </si>
  <si>
    <t>Բաժին</t>
  </si>
  <si>
    <t>Խումբ</t>
  </si>
  <si>
    <t>Դաս</t>
  </si>
  <si>
    <t>Ծրագրերի և կատարողների անվանումները</t>
  </si>
  <si>
    <t>Ասկերանի շրջանի վարչակազմ</t>
  </si>
  <si>
    <t>Հադրութի շրջանի վարչակազմ</t>
  </si>
  <si>
    <t>Մարտակերտի շրջանի վարչակազմ</t>
  </si>
  <si>
    <t>Մարտունու շրջանի վարչակազմ</t>
  </si>
  <si>
    <t>Շուշիի շրջանի վարչակազմ</t>
  </si>
  <si>
    <t>Քաշաթաղի շրջանի վարչակազմ</t>
  </si>
  <si>
    <t>ԸՆԴԱՄԵՆԸ</t>
  </si>
  <si>
    <t>I եռամսյակ</t>
  </si>
  <si>
    <t>I կիսամյակ</t>
  </si>
  <si>
    <t>Ինն ամիս</t>
  </si>
  <si>
    <t>Մ. Մաշտոցի անվան հանրապետական գրադարան ՊՈԱԿ</t>
  </si>
  <si>
    <t>Հովհ. Թումանյանի անվան հանրապետական մանկական գրադարան ՊՈԱԿ</t>
  </si>
  <si>
    <t>Ասկերանի Գ.Գաբրիելյանի անվան կենտրոնական գրադարան ՊՈԱԿ</t>
  </si>
  <si>
    <t>Մարտակերտի կենտրոնական գրադարան ՊՈԱԿ</t>
  </si>
  <si>
    <t>Մարտունու կենտրոնական գրադարան ՊՈԱԿ</t>
  </si>
  <si>
    <t>Շահումյանի շրջանի վարչակազմ</t>
  </si>
  <si>
    <t>ԼՂՀ մշակույթի և երիտասարդության պալատ ՊՈԱԿ</t>
  </si>
  <si>
    <t>Շառլ Ազնավուրի անվան մշակույթի կենտրոն ՊՈԱԿ</t>
  </si>
  <si>
    <t>Ասկերանի մշակույթի և երիտասարդության կենտրոն ՊՈԱԿ</t>
  </si>
  <si>
    <t>Մարտակերտի մշակույթի և երիտասարդության կենտրոն ՊՈԱԿ</t>
  </si>
  <si>
    <t>Մարտունու մշակույթի և երիտասարդության կենտրոն ՊՈԱԿ</t>
  </si>
  <si>
    <t>Շուշիի Մկրտիչ Խանդամիրյանի անվան պետական թատրոն ՊՈԱԿ</t>
  </si>
  <si>
    <t>Արցախի պետական երգչախումբ ՊՈԱԿ</t>
  </si>
  <si>
    <t>Ջազ-նվագախումբ ՊՈԱԿ</t>
  </si>
  <si>
    <t>Արցախի պետական կամերային նվագախումբ ՊՈԱԿ</t>
  </si>
  <si>
    <t>Աղյուսակ N 2.1</t>
  </si>
  <si>
    <t>Ստեփանակերտի քաղաքապետարան</t>
  </si>
  <si>
    <t>Խաչենի պետական մանկապարտեզ ՊՈԱԿ</t>
  </si>
  <si>
    <t>Հաթերքի պետական մանկապարտեզ ՊՈԱԿ</t>
  </si>
  <si>
    <t>Առաջաձորի պետական մանկապարտեզ ՊՈԱԿ</t>
  </si>
  <si>
    <t>Մարտունու թիվ 1 պետական մանկապարտեզ ՊՈԱԿ</t>
  </si>
  <si>
    <t>Սոսի պետական մանկապարտեզ ՊՈԱԿ</t>
  </si>
  <si>
    <t>Մաճկալաշենի պետական մանկապարտեզ ՊՈԱԿ</t>
  </si>
  <si>
    <t>Կարմիր Շուկայի պետական մանկապարտեզ ՊՈԱԿ</t>
  </si>
  <si>
    <t>Աղյուսակ N 2.2</t>
  </si>
  <si>
    <t>Աղյուսակ N 2.3</t>
  </si>
  <si>
    <t>Մարտունու արհեստագործական ուսումնարան ՊՈԱԿ</t>
  </si>
  <si>
    <t>Աղյուսակ N 2.4</t>
  </si>
  <si>
    <t>Աղյուսակ N 2.5</t>
  </si>
  <si>
    <t>Հանրապետական մանկապատանեկան մարզադպրոց ՊՈԱԿ</t>
  </si>
  <si>
    <t>Ասկերանի մանկապատանեկան մարզադպրոց ՊՈԱԿ</t>
  </si>
  <si>
    <t>Հադրութի մանկապատանեկան մարզադպրոց ՊՈԱԿ</t>
  </si>
  <si>
    <t>Մարտակերտի մանկապատանեկան մարզադպրոց ՊՈԱԿ</t>
  </si>
  <si>
    <t>Մարտունու մանկապատանեկան մարզադպրոց ՊՈԱԿ</t>
  </si>
  <si>
    <t>Շուշիի մանկապատանեկան մարզադպրոց ՊՈԱԿ</t>
  </si>
  <si>
    <t>Աղյուսակ N 3.1</t>
  </si>
  <si>
    <t>2</t>
  </si>
  <si>
    <t>5</t>
  </si>
  <si>
    <t>1</t>
  </si>
  <si>
    <t>3</t>
  </si>
  <si>
    <t>Մեծ շենի պետական մանկապարտեզ ՊՈԱԿ</t>
  </si>
  <si>
    <t>Ասկերանի արվեստի դպրոց ՊՈԱԿ</t>
  </si>
  <si>
    <t>Հադրութի արվեստի դպրոց ՊՈԱԿ</t>
  </si>
  <si>
    <t>Մարտունու Ա.Խաչատրյանի անվան արվեստի դպրոց ՊՈԱԿ</t>
  </si>
  <si>
    <t>Շուշիի արվեստի դպրոց ՊՈԱԿ</t>
  </si>
  <si>
    <t>Բերձորի մանկապատանեկան մարզադպրոց ՊՈԱԿ</t>
  </si>
  <si>
    <t>Ստեփանակերտի անասնաբուժական սպասարկման կայան ՊՈԱԿ</t>
  </si>
  <si>
    <t>Հադրութի Մ.Մանվելյանի անվան միջնակարգ դպրոց ՊՈԱԿ</t>
  </si>
  <si>
    <t>Մարտակերտի Վ.Բալայանի անվան N 1 միջնակարգ դպրոց ՊՈԱԿ</t>
  </si>
  <si>
    <t>Մարտունու Ն.Ստեփանյանի անվան N 1 միջնակարգ դպրոց ՊՈԱԿ</t>
  </si>
  <si>
    <t>Ճարտարի Ազատամարտիկների անվան N 1 միջնակարգ դպրոց ՊՈԱԿ</t>
  </si>
  <si>
    <t>Մռակած կամերային երգչախումբ ՊՈԱԿ</t>
  </si>
  <si>
    <t>Ասկերանի Է.Բարսեղյանի անվան միջնակարգ դպրոց ՊՈԱԿ</t>
  </si>
  <si>
    <t>Մարտունու Մոնթե Մելքոնյանի անվան պետական մանկապարտեզ ՊՈԱԿ</t>
  </si>
  <si>
    <t>Բերդաշենի Սիմոն Սողոմոնյանի անվան պետական մանկապարտեզ ՊՈԱԿ</t>
  </si>
  <si>
    <t>Ճարտարի թիվ 1 պետական մանկապարտեզ ՊՈԱԿ</t>
  </si>
  <si>
    <t>Ճարտարի Էմանուել դը Լաբառի անվան թիվ 2 պետական մանկապարտեզ ՊՈԱԿ</t>
  </si>
  <si>
    <t>Ասկերանի շրջանի հանրակրթական ուսումնական հաստատությունների տնօրենություն ՊՈԱԿ</t>
  </si>
  <si>
    <t>Մարտակերտի շրջանի հանրակրթական ուսումնական հաստատությունների տնօրենություն ՊՈԱԿ</t>
  </si>
  <si>
    <t>Մարտունու շրջանի հանրակրթական ուսումնական հաստատությունների տնօրենություն ՊՈԱԿ</t>
  </si>
  <si>
    <t>Շահումյանի շրջանի հանրակրթական ուսումնական հաստատությունների տնօրենություն ՊՈԱԿ</t>
  </si>
  <si>
    <t>Շուշիի շրջանի հանրակրթական ուսումնական հաստատությունների տնօրենություն ՊՈԱԿ</t>
  </si>
  <si>
    <t>Աստղաշենի արվեստի դպրոց ՊՈԱԿ</t>
  </si>
  <si>
    <t>Տողի արվեստի դպրոց ՊՈԱԿ</t>
  </si>
  <si>
    <t>Մարտակերտի Ա.Հեքիմյանի անվան արվեստի դպրոց ՊՈԱԿ</t>
  </si>
  <si>
    <t>Վանքի արվեստի դպրոց ՊՈԱԿ</t>
  </si>
  <si>
    <t>Ճարտարի արվեստի դպրոց ՊՈԱԿ</t>
  </si>
  <si>
    <t>Ասկերանի մանկապատանեկան ստեղծագործական կենտրոն ՊՈԱԿ</t>
  </si>
  <si>
    <t>Հադրութի մանկապատանեկան ստեղծագործական կենտրոն ՊՈԱԿ</t>
  </si>
  <si>
    <t>Մարտունու մանկապատանեկան ստեղծագործական կենտրոն ՊՈԱԿ</t>
  </si>
  <si>
    <t>Շուշիի մանկապատանեկան ստեղծագործական կենտրոն ՊՈԱԿ</t>
  </si>
  <si>
    <t>Եզնիկ Մոզյան արհեստագործական ուսումնարան հիմնադրամ</t>
  </si>
  <si>
    <t>Ստեփանակերտի Վ.Ջհանգիրյանի անվան N 11 ավագ դպրոց ՊՈԱԿ</t>
  </si>
  <si>
    <t>Ստեփանակերտի Խ.Աբովյանի անվան N 1 հիմնական դպրոց ՊՈԱԿ</t>
  </si>
  <si>
    <t>Ստեփանակերտի Ա.Ղուլյանի անվան N 2 հիմնական դպրոց ՊՈԱԿ</t>
  </si>
  <si>
    <t>Ստեփանակերտի Ա.Գրիբոյեդովի անվան N 3 միջնակարգ դպրոց ՊՈԱԿ</t>
  </si>
  <si>
    <t>Ստեփանակերտի Հ.Բալասանյանի անվան N 5 հիմնական դպրոց ՊՈԱԿ</t>
  </si>
  <si>
    <t>Ստեփանակերտի Ե.Չարենցի անվան N 7 հիմնական դպրոց ՊՈԱԿ</t>
  </si>
  <si>
    <t>Ստեփանակերտի Հ.Թումանյանի անվան N 9 հիմնական դպրոց ՊՈԱԿ</t>
  </si>
  <si>
    <t>Ստեփանակերտի Ավ.Իսահակյանի անվան N 10 հիմնական դպրոց ՊՈԱԿ</t>
  </si>
  <si>
    <t>Ստեփանակերտի N 12 հիմնական դպրոց ՊՈԱԿ</t>
  </si>
  <si>
    <t>Մարտակերտի թիվ 1 պետական մանկապարտեզ ՊՈԱԿ</t>
  </si>
  <si>
    <t>Մենք ենք, մեր սարերը երգի-պարի պետական համույթ ՊՈԱԿ</t>
  </si>
  <si>
    <t>Շուշիի Վարանդա մանկապատանեկան պետական երգչախումբ  ՊՈԱԿ</t>
  </si>
  <si>
    <t>Շուշի քաղաքի թանգարաններ ՊՈԱԿ</t>
  </si>
  <si>
    <t>Ճարտարի Սևակ Ղուկասյանի անվան մարզամշակութային պալատ ՊՈԱԿ</t>
  </si>
  <si>
    <t>Աղյուսակ N 3.2</t>
  </si>
  <si>
    <t>Աղյուսակ N 3.3</t>
  </si>
  <si>
    <t>Աղյուսակ N 3.4</t>
  </si>
  <si>
    <t>Աղյուսակ N 3.5</t>
  </si>
  <si>
    <t>Աղյուսակ N 3.6</t>
  </si>
  <si>
    <t>Աղյուսակ N 3.7</t>
  </si>
  <si>
    <t>Աղյուսակ N 4</t>
  </si>
  <si>
    <t>Քաշաթաղի շրջանի երկրագիտական թանգարան ՊՈԱԿ</t>
  </si>
  <si>
    <t>Վանքի պետական մանկապարտեզ ՊՈԱԿ</t>
  </si>
  <si>
    <t>Չափարի պետական մանկապարտեզ ՊՈԱԿ</t>
  </si>
  <si>
    <t>Գիշու պետական մանկապարտեզ ՊՈԱԿ</t>
  </si>
  <si>
    <t>Շուշիի Խ.Աբովյանի անվան միջնակարգ հոսքային դպրոց ՊՈԱԿ</t>
  </si>
  <si>
    <t>Ասկերանի անասնաբուժական սպասարկման կայան ՊՈԱԿ</t>
  </si>
  <si>
    <t>Մարտակերտի անասնաբուժական սպասարկման կայան ՊՈԱԿ</t>
  </si>
  <si>
    <t>Մարտունու անասնաբուժական սպասարկման կայան ՊՈԱԿ</t>
  </si>
  <si>
    <t>Շուշիի անասնաբուժական սպասարկման կայան ՊՈԱԿ</t>
  </si>
  <si>
    <t>Նորագյուղի մանկապարտեզ ՊՈԱԿ</t>
  </si>
  <si>
    <t>Շուշիի պետական մանկապարտեզ ՊՈԱԿ</t>
  </si>
  <si>
    <t>Ստեփանակերտի Ա.Սախարովի անվան N 8 միջնակարգ հոսքային դպրոց ՊՈԱԿ</t>
  </si>
  <si>
    <t>Ստեփանակերտի թիվ 1 պետական մանկապարտեզ  ՊՈԱԿ</t>
  </si>
  <si>
    <t>Ստեփանակերտի թիվ 2 պետական մանկապարտեզ  ՊՈԱԿ</t>
  </si>
  <si>
    <t>Ստեփանակերտի թիվ 3 պետական մանկապարտեզ  ՊՈԱԿ</t>
  </si>
  <si>
    <t>Ստեփանակերտի թիվ 4 պետական մանկապարտեզ  ՊՈԱԿ</t>
  </si>
  <si>
    <t>Ստեփանակերտի թիվ 5 պետական մանկապարտեզ  ՊՈԱԿ</t>
  </si>
  <si>
    <t>Ստեփանակերտի թիվ 6 պետական մանկապարտեզ  ՊՈԱԿ</t>
  </si>
  <si>
    <t>Խնապատի պետական մանկապարտեզ ՊՈԱԿ</t>
  </si>
  <si>
    <t>Այգեստանի պետական մանկապարտեզ ՊՈԱԿ</t>
  </si>
  <si>
    <t>Իվանյանի պետական մանկապարտեզ ՊՈԱԿ</t>
  </si>
  <si>
    <t>Ստեփանակերտի Վահրամ Փափազյանի անվան պետական դրամատիկական թատրոն ՊՈԱԿ</t>
  </si>
  <si>
    <t>Աշոտ Բաբայանի անվան Արցախի պարի պետական համույթ ՊՈԱԿ</t>
  </si>
  <si>
    <t>Շոշի պետական մանկապարտեզ ՊՈԱԿ</t>
  </si>
  <si>
    <t>Ստեփանակերտի Յու.Պողոսյանի անվան N 6 հիմնական դպրոց ՊՈԱԿ</t>
  </si>
  <si>
    <t>Մարտակերտի մանկապատանեկան ստեղծագործական կենտրոն ՊՈԱԿ</t>
  </si>
  <si>
    <t>Աստղաշենի Աստղիկ մանկապարտեզ ՊՈԱԿ</t>
  </si>
  <si>
    <t>ԱՀ կրթության, գիտության, մշակույթի և սպորտի նախարարություն</t>
  </si>
  <si>
    <t>Արցախի ազգային նվագարանների պետական նվագախումբ ՊՈԱԿ</t>
  </si>
  <si>
    <t>Դիզակ  մանկապարտեզ ՊՈԱԿ</t>
  </si>
  <si>
    <t xml:space="preserve">Վաղուհասի  մանկապարտեզ ՊՈԱԿ </t>
  </si>
  <si>
    <t>Անտոնիա Արսլան հայ-իտալական կրթահամալիր հիմնադրամ</t>
  </si>
  <si>
    <t>Ղարաբաղ պետական էստրադային համույթ ՊՈԱԿ</t>
  </si>
  <si>
    <t>հազար դրամ</t>
  </si>
  <si>
    <t>Տարի</t>
  </si>
  <si>
    <t>Արցախի Հանրապետության 2023 թվականի պետական բյուջեի մասին օրենքի N 1 հավելվածի 01.Պետական աջակցություն գրադարաններին ծրագրով  նախատեսված հատկացումների  եռամսյակային (աճողական) համամասնությունները</t>
  </si>
  <si>
    <t>Արցախի Հանրապետության 2023 թվականի պետական բյուջեի մասին օրենքի N 1 հավելվածի  02.Պետական աջակցություն թանգարաններին ծրագրով  նախատեսված հատկացումների  եռամսյակային (աճողական) համամասնությունները</t>
  </si>
  <si>
    <t xml:space="preserve">                  հազար ՀՀ դրամ</t>
  </si>
  <si>
    <t xml:space="preserve">                                                    հազար ՀՀ դրամ</t>
  </si>
  <si>
    <t xml:space="preserve">                                           հազար ՀՀ  դրամ</t>
  </si>
  <si>
    <t>Արցախի Հանրապետության 2023 թվականի պետական բյուջեի մասին օրենքի N 1 հավելվածի 01.Պետական աջակցություն մշակույթի տներին և կենտրոններին ծրագրով  նախատեսված հատկացումների  եռամսյակային (աճողական) համամասնությունները</t>
  </si>
  <si>
    <t xml:space="preserve">Արցախի Հանրապետության 2023 թվականի պետական բյուջեի մասին օրենքի N 1 հավելվածի 02.Պետական աջակցություն թատրոններին ծրագրով  նախատեսված հատկացումների եռամսյակային (աճողական) համամասնությունները </t>
  </si>
  <si>
    <t xml:space="preserve">Արցախի Հանրապետության 2023 թվականի պետական բյուջեի մասին օրենքի N 1 հավելվածի 03. Պետական աջակցություն համերգային կազմակերպություններին ծրագրով  նախատեսված հատկացումների  եռամսյակային (աճողական) համամասնությունները         </t>
  </si>
  <si>
    <t xml:space="preserve">Արցախի Հանրապետության 2023 թվականի պետական բյուջեի մասին օրենքի N 1 հավելվածի 01.Պետական աջակցություն մանկապարտեզներին ծրագրով  նախատեսված հատկացումների եռամսյակային (աճողական) համամասնությունները   </t>
  </si>
  <si>
    <t xml:space="preserve">                                      հազար  ՀՀ դրամ</t>
  </si>
  <si>
    <t xml:space="preserve">                                                      հազար ՀՀ  դրամ</t>
  </si>
  <si>
    <t xml:space="preserve">Արցախի Հանրապետության 2023 թվականի պետական բյուջեի մասին օրենքի N 1 հավելվածի 01.Պետական աջակցություն ԱՀ պետական հանրակրթական ուսումնական հաստատություններին ծրագրով  նախատեսված հատկացումների եռամսյակային (աճողական) համամասնությունները   </t>
  </si>
  <si>
    <t xml:space="preserve">Արցախի Հանրապետության 2023 թվականի պետական բյուջեի մասին օրենքի N 1 հավելվածի 03.Պետական աջակցություն ԱՀ շրջանների պետական հանրակրթական  ուսումնական հաստատությունների տնօրենություններին ծրագրով  նախատեսված հատկացումների եռամսյակային (աճողական) համամասնությունները   </t>
  </si>
  <si>
    <t xml:space="preserve">Արցախի Հանրապետության 2023 թվականի պետական բյուջեի մասին օրենքի N 1 հավելվածի 01.Արհեստագործական ուսումնարաններ ծրագրով  նախատեսված հատկացումների եռամսյակային (աճողական) համամասնությունները   </t>
  </si>
  <si>
    <t xml:space="preserve">                                         հազար ՀՀ  դրամ</t>
  </si>
  <si>
    <t xml:space="preserve">Արցախի Հանրապետության 2023 թվականի պետական բյուջեի մասին օրենքի N 1 հավելվածի 01. Պետական աջակցություն մանկապատանեկան ստեղծագործական կենտրոններին ծրագրով  նախատեսված հատկացումների եռամսյակային (աճողական) համամասնությունները   </t>
  </si>
  <si>
    <t xml:space="preserve">                                        հազար  ՀՀ դրամ</t>
  </si>
  <si>
    <t xml:space="preserve">Արցախի Հանրապետության 2023 թվականի պետական բյուջեի մասին օրենքի N 1 հավելվածի 02.Պետական աջակցություն արվեստի դպրոցներին ծրագրով  նախատեսված հատկացումների եռամսյակային (աճողական) համամասնությունները   </t>
  </si>
  <si>
    <t xml:space="preserve">                                          հազար ՀՀ  դրամ</t>
  </si>
  <si>
    <t xml:space="preserve">Արցախի Հանրապետության 2023 թվականի պետական բյուջեի մասին օրենքի N 1 հավելվածի 03.Պետական աջակցություն մարզադպրոցներին ծրագրով  նախատեսված հատկացումների եռամսյակային (աճողական) համամասնությունները   </t>
  </si>
  <si>
    <t xml:space="preserve">                  հազար ՀՀ  դրամ</t>
  </si>
  <si>
    <t xml:space="preserve">Արցախի Հանրապետության 2023 թվականի պետական բյուջեի մասին օրենքի N 1 հավելվածի 06. Անասնաբուժական և սանիտարական  սպասարկման միջոցառումներ ծրագրով  նախատեսված հատկացումների եռամսյակային (աճողական) համամասնությունները   </t>
  </si>
  <si>
    <t xml:space="preserve">                                                  հազար  ՀՀ դրամ</t>
  </si>
  <si>
    <t xml:space="preserve">                                                    հազար ՀՀ  դրամ</t>
  </si>
  <si>
    <t>Արցախի պետական պատմաերկրագիտական թանգարան ՊՈԱԿ</t>
  </si>
  <si>
    <t>ԱՀ գյուղատնտեսության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</si>
</sst>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0.0"/>
    <numFmt numFmtId="166" formatCode="0000"/>
    <numFmt numFmtId="167" formatCode="#,##0.0"/>
    <numFmt numFmtId="168" formatCode="_(* #,##0.0_);_(* \(#,##0.0\);_(* &quot;-&quot;??_);_(@_)"/>
    <numFmt numFmtId="169" formatCode="#,##0.0000"/>
    <numFmt numFmtId="170" formatCode="#,##0.000000000000"/>
    <numFmt numFmtId="171" formatCode="_(* #,##0.0_);_(* \(#,##0.0\);_(* &quot;-&quot;?_);_(@_)"/>
    <numFmt numFmtId="172" formatCode="#,##0.0_);\(#,##0.0\)"/>
    <numFmt numFmtId="173" formatCode="0.000"/>
  </numFmts>
  <fonts count="11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</font>
    <font>
      <sz val="11"/>
      <name val="GHEA Grapalat"/>
      <family val="3"/>
    </font>
    <font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i/>
      <sz val="12"/>
      <name val="GHEA Grapalat"/>
      <family val="3"/>
    </font>
    <font>
      <b/>
      <i/>
      <sz val="12"/>
      <name val="GHEA Grapalat"/>
      <family val="3"/>
    </font>
    <font>
      <b/>
      <i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2" borderId="0" xfId="0" applyFont="1" applyFill="1"/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167" fontId="3" fillId="0" borderId="1" xfId="0" quotePrefix="1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2" fontId="7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170" fontId="5" fillId="0" borderId="0" xfId="0" applyNumberFormat="1" applyFont="1"/>
    <xf numFmtId="167" fontId="5" fillId="0" borderId="0" xfId="0" applyNumberFormat="1" applyFont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8" fontId="5" fillId="0" borderId="0" xfId="0" applyNumberFormat="1" applyFont="1" applyAlignment="1">
      <alignment horizontal="center"/>
    </xf>
    <xf numFmtId="168" fontId="5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164" fontId="5" fillId="0" borderId="0" xfId="0" applyNumberFormat="1" applyFont="1"/>
    <xf numFmtId="171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7" fontId="3" fillId="0" borderId="1" xfId="1" applyNumberFormat="1" applyFont="1" applyBorder="1" applyAlignment="1">
      <alignment horizontal="right" vertical="center" wrapText="1"/>
    </xf>
    <xf numFmtId="167" fontId="4" fillId="0" borderId="1" xfId="0" applyNumberFormat="1" applyFont="1" applyFill="1" applyBorder="1" applyAlignment="1">
      <alignment horizontal="right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3" fillId="0" borderId="1" xfId="1" applyNumberFormat="1" applyFont="1" applyBorder="1" applyAlignment="1">
      <alignment horizontal="right" vertical="center"/>
    </xf>
    <xf numFmtId="172" fontId="3" fillId="0" borderId="1" xfId="1" applyNumberFormat="1" applyFont="1" applyBorder="1" applyAlignment="1">
      <alignment horizontal="right" vertical="center"/>
    </xf>
    <xf numFmtId="172" fontId="3" fillId="0" borderId="1" xfId="1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173" fontId="5" fillId="0" borderId="0" xfId="0" applyNumberFormat="1" applyFont="1"/>
    <xf numFmtId="167" fontId="5" fillId="0" borderId="0" xfId="0" applyNumberFormat="1" applyFont="1" applyFill="1" applyAlignment="1">
      <alignment horizontal="center"/>
    </xf>
    <xf numFmtId="167" fontId="4" fillId="0" borderId="1" xfId="0" applyNumberFormat="1" applyFont="1" applyFill="1" applyBorder="1" applyAlignment="1">
      <alignment horizontal="right"/>
    </xf>
    <xf numFmtId="167" fontId="9" fillId="0" borderId="1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Zeros="0" zoomScale="80" zoomScaleNormal="80" workbookViewId="0">
      <selection activeCell="D18" sqref="D18"/>
    </sheetView>
  </sheetViews>
  <sheetFormatPr defaultRowHeight="13.5" x14ac:dyDescent="0.25"/>
  <cols>
    <col min="1" max="2" width="3.7109375" style="2" customWidth="1"/>
    <col min="3" max="3" width="3.42578125" style="2" customWidth="1"/>
    <col min="4" max="4" width="52.28515625" style="3" customWidth="1"/>
    <col min="5" max="7" width="13.28515625" style="3" customWidth="1"/>
    <col min="8" max="8" width="12.7109375" style="2" customWidth="1"/>
    <col min="9" max="9" width="1.7109375" style="2" customWidth="1"/>
    <col min="10" max="10" width="3" style="2" customWidth="1"/>
    <col min="11" max="16384" width="9.140625" style="2"/>
  </cols>
  <sheetData>
    <row r="1" spans="1:14" ht="23.25" customHeight="1" x14ac:dyDescent="0.25">
      <c r="H1" s="2" t="s">
        <v>4</v>
      </c>
    </row>
    <row r="2" spans="1:14" ht="23.25" customHeight="1" x14ac:dyDescent="0.25">
      <c r="H2" s="18" t="s">
        <v>34</v>
      </c>
    </row>
    <row r="4" spans="1:14" ht="55.5" customHeight="1" x14ac:dyDescent="0.25">
      <c r="A4" s="56" t="s">
        <v>147</v>
      </c>
      <c r="B4" s="56"/>
      <c r="C4" s="56"/>
      <c r="D4" s="56"/>
      <c r="E4" s="56"/>
      <c r="F4" s="56"/>
      <c r="G4" s="56"/>
      <c r="H4" s="56"/>
      <c r="I4" s="1"/>
    </row>
    <row r="5" spans="1:14" x14ac:dyDescent="0.25">
      <c r="G5" s="43" t="s">
        <v>149</v>
      </c>
    </row>
    <row r="6" spans="1:14" ht="40.5" customHeight="1" x14ac:dyDescent="0.25">
      <c r="A6" s="4" t="s">
        <v>5</v>
      </c>
      <c r="B6" s="4" t="s">
        <v>6</v>
      </c>
      <c r="C6" s="4" t="s">
        <v>7</v>
      </c>
      <c r="D6" s="5" t="s">
        <v>8</v>
      </c>
      <c r="E6" s="6" t="s">
        <v>16</v>
      </c>
      <c r="F6" s="6" t="s">
        <v>17</v>
      </c>
      <c r="G6" s="6" t="s">
        <v>18</v>
      </c>
      <c r="H6" s="6" t="s">
        <v>146</v>
      </c>
    </row>
    <row r="7" spans="1:14" ht="42" customHeight="1" x14ac:dyDescent="0.25">
      <c r="A7" s="15" t="s">
        <v>0</v>
      </c>
      <c r="B7" s="15">
        <v>2</v>
      </c>
      <c r="C7" s="15">
        <v>1</v>
      </c>
      <c r="D7" s="8" t="s">
        <v>139</v>
      </c>
      <c r="E7" s="21">
        <f>SUM(E8:E9)</f>
        <v>11918</v>
      </c>
      <c r="F7" s="21">
        <f>SUM(F8:F9)</f>
        <v>27562</v>
      </c>
      <c r="G7" s="21">
        <f>SUM(G8:G9)</f>
        <v>42537</v>
      </c>
      <c r="H7" s="21">
        <f>SUM(H8:H9)</f>
        <v>63000.899999999994</v>
      </c>
      <c r="K7" s="35"/>
      <c r="L7" s="35"/>
      <c r="M7" s="35"/>
      <c r="N7" s="35"/>
    </row>
    <row r="8" spans="1:14" ht="42.75" customHeight="1" x14ac:dyDescent="0.25">
      <c r="A8" s="9"/>
      <c r="B8" s="9"/>
      <c r="C8" s="9"/>
      <c r="D8" s="12" t="s">
        <v>19</v>
      </c>
      <c r="E8" s="22">
        <v>6433</v>
      </c>
      <c r="F8" s="22">
        <v>14168</v>
      </c>
      <c r="G8" s="22">
        <v>21352</v>
      </c>
      <c r="H8" s="22">
        <v>31827.899999999994</v>
      </c>
      <c r="K8" s="35"/>
      <c r="L8" s="35"/>
      <c r="M8" s="35"/>
      <c r="N8" s="35"/>
    </row>
    <row r="9" spans="1:14" ht="42.75" customHeight="1" x14ac:dyDescent="0.25">
      <c r="A9" s="9"/>
      <c r="B9" s="9"/>
      <c r="C9" s="9"/>
      <c r="D9" s="12" t="s">
        <v>20</v>
      </c>
      <c r="E9" s="22">
        <v>5485</v>
      </c>
      <c r="F9" s="22">
        <v>13394</v>
      </c>
      <c r="G9" s="22">
        <v>21185</v>
      </c>
      <c r="H9" s="22">
        <v>31173</v>
      </c>
      <c r="K9" s="35"/>
      <c r="L9" s="35"/>
      <c r="M9" s="35"/>
      <c r="N9" s="35"/>
    </row>
    <row r="10" spans="1:14" ht="25.5" customHeight="1" x14ac:dyDescent="0.25">
      <c r="A10" s="9"/>
      <c r="B10" s="9"/>
      <c r="C10" s="9"/>
      <c r="D10" s="8" t="s">
        <v>9</v>
      </c>
      <c r="E10" s="21">
        <f>SUM(E11)</f>
        <v>1423</v>
      </c>
      <c r="F10" s="21">
        <f>SUM(F11)</f>
        <v>3355</v>
      </c>
      <c r="G10" s="21">
        <f>SUM(G11)</f>
        <v>5299</v>
      </c>
      <c r="H10" s="21">
        <f>H11</f>
        <v>7810.8</v>
      </c>
      <c r="K10" s="35"/>
      <c r="L10" s="35"/>
      <c r="M10" s="35"/>
      <c r="N10" s="35"/>
    </row>
    <row r="11" spans="1:14" ht="42.75" customHeight="1" x14ac:dyDescent="0.25">
      <c r="A11" s="9"/>
      <c r="B11" s="9"/>
      <c r="C11" s="9"/>
      <c r="D11" s="12" t="s">
        <v>21</v>
      </c>
      <c r="E11" s="22">
        <v>1423</v>
      </c>
      <c r="F11" s="22">
        <v>3355</v>
      </c>
      <c r="G11" s="22">
        <v>5299</v>
      </c>
      <c r="H11" s="22">
        <v>7810.8</v>
      </c>
      <c r="K11" s="35"/>
      <c r="L11" s="35"/>
      <c r="M11" s="35"/>
      <c r="N11" s="35"/>
    </row>
    <row r="12" spans="1:14" ht="25.5" customHeight="1" x14ac:dyDescent="0.25">
      <c r="A12" s="9"/>
      <c r="B12" s="9"/>
      <c r="C12" s="9"/>
      <c r="D12" s="8" t="s">
        <v>11</v>
      </c>
      <c r="E12" s="21">
        <f>SUM(E13)</f>
        <v>1662</v>
      </c>
      <c r="F12" s="21">
        <f>SUM(F13)</f>
        <v>3806</v>
      </c>
      <c r="G12" s="21">
        <f>SUM(G13)</f>
        <v>6005</v>
      </c>
      <c r="H12" s="21">
        <f>H13</f>
        <v>8900.1999999999989</v>
      </c>
      <c r="K12" s="35"/>
      <c r="L12" s="35"/>
      <c r="M12" s="35"/>
      <c r="N12" s="35"/>
    </row>
    <row r="13" spans="1:14" ht="42.75" customHeight="1" x14ac:dyDescent="0.25">
      <c r="A13" s="9"/>
      <c r="B13" s="9"/>
      <c r="C13" s="9"/>
      <c r="D13" s="12" t="s">
        <v>22</v>
      </c>
      <c r="E13" s="22">
        <v>1662</v>
      </c>
      <c r="F13" s="22">
        <v>3806</v>
      </c>
      <c r="G13" s="22">
        <v>6005</v>
      </c>
      <c r="H13" s="22">
        <v>8900.1999999999989</v>
      </c>
      <c r="K13" s="35"/>
      <c r="L13" s="35"/>
      <c r="M13" s="35"/>
      <c r="N13" s="35"/>
    </row>
    <row r="14" spans="1:14" ht="25.5" customHeight="1" x14ac:dyDescent="0.25">
      <c r="A14" s="9"/>
      <c r="B14" s="9"/>
      <c r="C14" s="9"/>
      <c r="D14" s="8" t="s">
        <v>12</v>
      </c>
      <c r="E14" s="21">
        <f>SUM(E15)</f>
        <v>1969</v>
      </c>
      <c r="F14" s="21">
        <f>SUM(F15)</f>
        <v>4631</v>
      </c>
      <c r="G14" s="21">
        <f>SUM(G15)</f>
        <v>7236</v>
      </c>
      <c r="H14" s="21">
        <f>H15</f>
        <v>10647.099999999999</v>
      </c>
      <c r="K14" s="35"/>
      <c r="L14" s="35"/>
      <c r="M14" s="35"/>
      <c r="N14" s="35"/>
    </row>
    <row r="15" spans="1:14" ht="24.75" customHeight="1" x14ac:dyDescent="0.25">
      <c r="A15" s="9"/>
      <c r="B15" s="9"/>
      <c r="C15" s="9"/>
      <c r="D15" s="12" t="s">
        <v>23</v>
      </c>
      <c r="E15" s="22">
        <v>1969</v>
      </c>
      <c r="F15" s="22">
        <v>4631</v>
      </c>
      <c r="G15" s="22">
        <v>7236</v>
      </c>
      <c r="H15" s="22">
        <v>10647.099999999999</v>
      </c>
    </row>
    <row r="16" spans="1:14" ht="25.5" customHeight="1" x14ac:dyDescent="0.25">
      <c r="A16" s="9"/>
      <c r="B16" s="9"/>
      <c r="C16" s="9"/>
      <c r="D16" s="10" t="s">
        <v>15</v>
      </c>
      <c r="E16" s="23">
        <f>SUM(E7+E10+E12+E14)</f>
        <v>16972</v>
      </c>
      <c r="F16" s="23">
        <f>SUM(F7+F10+F12+F14)</f>
        <v>39354</v>
      </c>
      <c r="G16" s="23">
        <f>SUM(G7+G10+G12+G14)</f>
        <v>61077</v>
      </c>
      <c r="H16" s="23">
        <f>SUM(H7+H10+H12+H14)</f>
        <v>90359</v>
      </c>
    </row>
    <row r="19" spans="5:8" x14ac:dyDescent="0.25">
      <c r="E19" s="51"/>
      <c r="F19" s="51"/>
      <c r="G19" s="51"/>
      <c r="H19" s="51"/>
    </row>
  </sheetData>
  <mergeCells count="1">
    <mergeCell ref="A4:H4"/>
  </mergeCells>
  <phoneticPr fontId="0" type="noConversion"/>
  <pageMargins left="0.4" right="0.19" top="1" bottom="1" header="0.5" footer="0.5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showZeros="0" topLeftCell="A7" zoomScale="80" zoomScaleNormal="80" workbookViewId="0">
      <selection activeCell="P28" sqref="P28"/>
    </sheetView>
  </sheetViews>
  <sheetFormatPr defaultRowHeight="13.5" x14ac:dyDescent="0.25"/>
  <cols>
    <col min="1" max="1" width="1.85546875" style="2" customWidth="1"/>
    <col min="2" max="3" width="3.28515625" style="2" bestFit="1" customWidth="1"/>
    <col min="4" max="4" width="3.42578125" style="2" customWidth="1"/>
    <col min="5" max="5" width="57.7109375" style="3" customWidth="1"/>
    <col min="6" max="8" width="12" style="3" customWidth="1"/>
    <col min="9" max="9" width="14.5703125" style="2" customWidth="1"/>
    <col min="10" max="16384" width="9.140625" style="2"/>
  </cols>
  <sheetData>
    <row r="1" spans="2:15" x14ac:dyDescent="0.25">
      <c r="H1" s="59" t="s">
        <v>4</v>
      </c>
      <c r="I1" s="59"/>
    </row>
    <row r="2" spans="2:15" x14ac:dyDescent="0.25">
      <c r="H2" s="59" t="s">
        <v>108</v>
      </c>
      <c r="I2" s="59"/>
    </row>
    <row r="4" spans="2:15" ht="65.25" customHeight="1" x14ac:dyDescent="0.25">
      <c r="B4" s="56" t="s">
        <v>162</v>
      </c>
      <c r="C4" s="56"/>
      <c r="D4" s="56"/>
      <c r="E4" s="56"/>
      <c r="F4" s="56"/>
      <c r="G4" s="56"/>
      <c r="H4" s="56"/>
      <c r="I4" s="56"/>
      <c r="J4" s="17"/>
    </row>
    <row r="6" spans="2:15" x14ac:dyDescent="0.25">
      <c r="H6" s="3" t="s">
        <v>163</v>
      </c>
    </row>
    <row r="7" spans="2:15" ht="31.5" x14ac:dyDescent="0.25">
      <c r="B7" s="4" t="s">
        <v>5</v>
      </c>
      <c r="C7" s="4" t="s">
        <v>6</v>
      </c>
      <c r="D7" s="4" t="s">
        <v>7</v>
      </c>
      <c r="E7" s="5" t="s">
        <v>8</v>
      </c>
      <c r="F7" s="6" t="s">
        <v>16</v>
      </c>
      <c r="G7" s="6" t="s">
        <v>17</v>
      </c>
      <c r="H7" s="6" t="s">
        <v>18</v>
      </c>
      <c r="I7" s="6" t="s">
        <v>146</v>
      </c>
    </row>
    <row r="8" spans="2:15" ht="25.5" customHeight="1" x14ac:dyDescent="0.25">
      <c r="B8" s="13" t="s">
        <v>1</v>
      </c>
      <c r="C8" s="13" t="s">
        <v>56</v>
      </c>
      <c r="D8" s="13" t="s">
        <v>57</v>
      </c>
      <c r="E8" s="8" t="s">
        <v>35</v>
      </c>
      <c r="F8" s="21">
        <f>SUM(F9)</f>
        <v>25827</v>
      </c>
      <c r="G8" s="21">
        <f>SUM(G9)</f>
        <v>75588</v>
      </c>
      <c r="H8" s="21">
        <f>SUM(H9)</f>
        <v>96921</v>
      </c>
      <c r="I8" s="21">
        <f>SUM(I9:I9)</f>
        <v>139171.90000000002</v>
      </c>
      <c r="L8" s="35"/>
      <c r="M8" s="35"/>
      <c r="N8" s="35"/>
      <c r="O8" s="35"/>
    </row>
    <row r="9" spans="2:15" ht="42.75" customHeight="1" x14ac:dyDescent="0.25">
      <c r="B9" s="9"/>
      <c r="C9" s="9"/>
      <c r="D9" s="9"/>
      <c r="E9" s="12" t="s">
        <v>3</v>
      </c>
      <c r="F9" s="22">
        <v>25827</v>
      </c>
      <c r="G9" s="22">
        <v>75588</v>
      </c>
      <c r="H9" s="22">
        <v>96921</v>
      </c>
      <c r="I9" s="22">
        <v>139171.90000000002</v>
      </c>
      <c r="L9" s="35"/>
      <c r="M9" s="35"/>
      <c r="N9" s="35"/>
      <c r="O9" s="35"/>
    </row>
    <row r="10" spans="2:15" ht="25.5" customHeight="1" x14ac:dyDescent="0.25">
      <c r="B10" s="9"/>
      <c r="C10" s="9"/>
      <c r="D10" s="9"/>
      <c r="E10" s="8" t="s">
        <v>9</v>
      </c>
      <c r="F10" s="21">
        <f>SUM(F11)</f>
        <v>5785</v>
      </c>
      <c r="G10" s="21">
        <f>SUM(G11)</f>
        <v>16240</v>
      </c>
      <c r="H10" s="21">
        <f>SUM(H11)</f>
        <v>20549</v>
      </c>
      <c r="I10" s="21">
        <f>SUM(I11:I11)</f>
        <v>29440.199999999997</v>
      </c>
      <c r="L10" s="35"/>
      <c r="M10" s="35"/>
      <c r="N10" s="35"/>
      <c r="O10" s="35"/>
    </row>
    <row r="11" spans="2:15" ht="42.75" customHeight="1" x14ac:dyDescent="0.25">
      <c r="B11" s="9"/>
      <c r="C11" s="9"/>
      <c r="D11" s="9"/>
      <c r="E11" s="12" t="s">
        <v>86</v>
      </c>
      <c r="F11" s="22">
        <v>5785</v>
      </c>
      <c r="G11" s="22">
        <v>16240</v>
      </c>
      <c r="H11" s="22">
        <v>20549</v>
      </c>
      <c r="I11" s="22">
        <v>29440.199999999997</v>
      </c>
      <c r="L11" s="35"/>
      <c r="M11" s="35"/>
      <c r="N11" s="35"/>
      <c r="O11" s="35"/>
    </row>
    <row r="12" spans="2:15" ht="25.5" customHeight="1" x14ac:dyDescent="0.25">
      <c r="B12" s="9"/>
      <c r="C12" s="9"/>
      <c r="D12" s="9"/>
      <c r="E12" s="8" t="s">
        <v>10</v>
      </c>
      <c r="F12" s="21">
        <f>SUM(F13)</f>
        <v>6663</v>
      </c>
      <c r="G12" s="21">
        <f>SUM(G13)</f>
        <v>19956</v>
      </c>
      <c r="H12" s="21">
        <f>SUM(H13)</f>
        <v>25509</v>
      </c>
      <c r="I12" s="21">
        <f>SUM(I13:I13)</f>
        <v>36567.5</v>
      </c>
      <c r="L12" s="35"/>
      <c r="M12" s="35"/>
      <c r="N12" s="35"/>
      <c r="O12" s="35"/>
    </row>
    <row r="13" spans="2:15" ht="42.75" customHeight="1" x14ac:dyDescent="0.25">
      <c r="B13" s="9"/>
      <c r="C13" s="9"/>
      <c r="D13" s="9"/>
      <c r="E13" s="12" t="s">
        <v>87</v>
      </c>
      <c r="F13" s="22">
        <v>6663</v>
      </c>
      <c r="G13" s="22">
        <v>19956</v>
      </c>
      <c r="H13" s="22">
        <v>25509</v>
      </c>
      <c r="I13" s="22">
        <v>36567.5</v>
      </c>
      <c r="L13" s="35"/>
      <c r="M13" s="35"/>
      <c r="N13" s="35"/>
      <c r="O13" s="35"/>
    </row>
    <row r="14" spans="2:15" ht="25.5" customHeight="1" x14ac:dyDescent="0.25">
      <c r="B14" s="9"/>
      <c r="C14" s="9"/>
      <c r="D14" s="9"/>
      <c r="E14" s="8" t="s">
        <v>11</v>
      </c>
      <c r="F14" s="21">
        <f>SUM(F15)</f>
        <v>5680</v>
      </c>
      <c r="G14" s="21">
        <f>SUM(G15)</f>
        <v>16845.5</v>
      </c>
      <c r="H14" s="21">
        <f>SUM(H15)</f>
        <v>22046.5</v>
      </c>
      <c r="I14" s="21">
        <f>SUM(I15:I15)</f>
        <v>29803.3</v>
      </c>
      <c r="L14" s="35"/>
      <c r="M14" s="35"/>
      <c r="N14" s="35"/>
      <c r="O14" s="35"/>
    </row>
    <row r="15" spans="2:15" ht="42.75" customHeight="1" x14ac:dyDescent="0.25">
      <c r="B15" s="9"/>
      <c r="C15" s="9"/>
      <c r="D15" s="9"/>
      <c r="E15" s="12" t="s">
        <v>137</v>
      </c>
      <c r="F15" s="22">
        <v>5680</v>
      </c>
      <c r="G15" s="22">
        <v>16845.5</v>
      </c>
      <c r="H15" s="22">
        <v>22046.5</v>
      </c>
      <c r="I15" s="22">
        <v>29803.3</v>
      </c>
      <c r="L15" s="35"/>
      <c r="M15" s="35"/>
      <c r="N15" s="35"/>
      <c r="O15" s="35"/>
    </row>
    <row r="16" spans="2:15" ht="25.5" customHeight="1" x14ac:dyDescent="0.25">
      <c r="B16" s="9"/>
      <c r="C16" s="9"/>
      <c r="D16" s="9"/>
      <c r="E16" s="8" t="s">
        <v>12</v>
      </c>
      <c r="F16" s="21">
        <f>SUM(F17)</f>
        <v>4148</v>
      </c>
      <c r="G16" s="21">
        <f>SUM(G17)</f>
        <v>12786</v>
      </c>
      <c r="H16" s="21">
        <f>SUM(H17)</f>
        <v>16342</v>
      </c>
      <c r="I16" s="21">
        <f>SUM(I17:I17)</f>
        <v>23367.4</v>
      </c>
      <c r="L16" s="35"/>
      <c r="M16" s="35"/>
      <c r="N16" s="35"/>
      <c r="O16" s="35"/>
    </row>
    <row r="17" spans="2:15" ht="42.75" customHeight="1" x14ac:dyDescent="0.25">
      <c r="B17" s="9"/>
      <c r="C17" s="9"/>
      <c r="D17" s="9"/>
      <c r="E17" s="12" t="s">
        <v>88</v>
      </c>
      <c r="F17" s="22">
        <v>4148</v>
      </c>
      <c r="G17" s="22">
        <v>12786</v>
      </c>
      <c r="H17" s="22">
        <v>16342</v>
      </c>
      <c r="I17" s="22">
        <v>23367.4</v>
      </c>
      <c r="L17" s="35"/>
      <c r="M17" s="35"/>
      <c r="N17" s="35"/>
      <c r="O17" s="35"/>
    </row>
    <row r="18" spans="2:15" ht="25.5" customHeight="1" x14ac:dyDescent="0.25">
      <c r="B18" s="9"/>
      <c r="C18" s="9"/>
      <c r="D18" s="9"/>
      <c r="E18" s="8" t="s">
        <v>13</v>
      </c>
      <c r="F18" s="21">
        <f>SUM(F19)</f>
        <v>3807</v>
      </c>
      <c r="G18" s="21">
        <f>SUM(G19)</f>
        <v>11829</v>
      </c>
      <c r="H18" s="21">
        <f>SUM(H19)</f>
        <v>15071</v>
      </c>
      <c r="I18" s="21">
        <f>SUM(I19:I19)</f>
        <v>21536</v>
      </c>
      <c r="L18" s="35"/>
      <c r="M18" s="35"/>
      <c r="N18" s="35"/>
      <c r="O18" s="35"/>
    </row>
    <row r="19" spans="2:15" ht="42.75" customHeight="1" x14ac:dyDescent="0.25">
      <c r="B19" s="9"/>
      <c r="C19" s="9"/>
      <c r="D19" s="9"/>
      <c r="E19" s="12" t="s">
        <v>89</v>
      </c>
      <c r="F19" s="22">
        <v>3807</v>
      </c>
      <c r="G19" s="22">
        <v>11829</v>
      </c>
      <c r="H19" s="22">
        <v>15071</v>
      </c>
      <c r="I19" s="22">
        <v>21536</v>
      </c>
      <c r="L19" s="35"/>
      <c r="M19" s="35"/>
      <c r="N19" s="35"/>
      <c r="O19" s="35"/>
    </row>
    <row r="20" spans="2:15" ht="26.25" customHeight="1" x14ac:dyDescent="0.25">
      <c r="B20" s="9"/>
      <c r="C20" s="9"/>
      <c r="D20" s="9"/>
      <c r="E20" s="10" t="s">
        <v>15</v>
      </c>
      <c r="F20" s="26">
        <f>F8+F10+F12+F14+F16+F18</f>
        <v>51910</v>
      </c>
      <c r="G20" s="26">
        <f>G8+G10+G12+G14+G16+G18</f>
        <v>153244.5</v>
      </c>
      <c r="H20" s="26">
        <f>H8+H10+H12+H14+H16+H18</f>
        <v>196438.5</v>
      </c>
      <c r="I20" s="26">
        <f>I8+I10+I12+I14+I16+I18</f>
        <v>279886.30000000005</v>
      </c>
    </row>
    <row r="22" spans="2:15" x14ac:dyDescent="0.25">
      <c r="F22" s="34"/>
      <c r="G22" s="34"/>
      <c r="H22" s="34"/>
      <c r="I22" s="35"/>
    </row>
  </sheetData>
  <mergeCells count="3">
    <mergeCell ref="B4:I4"/>
    <mergeCell ref="H1:I1"/>
    <mergeCell ref="H2:I2"/>
  </mergeCells>
  <phoneticPr fontId="2" type="noConversion"/>
  <pageMargins left="0.23622047244094491" right="0.11811023622047245" top="0.78740157480314965" bottom="0.98425196850393704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Zeros="0" zoomScale="80" zoomScaleNormal="80" workbookViewId="0">
      <selection activeCell="P20" sqref="P20"/>
    </sheetView>
  </sheetViews>
  <sheetFormatPr defaultRowHeight="13.5" x14ac:dyDescent="0.25"/>
  <cols>
    <col min="1" max="1" width="4.28515625" style="2" customWidth="1"/>
    <col min="2" max="3" width="3.28515625" style="2" bestFit="1" customWidth="1"/>
    <col min="4" max="4" width="54.85546875" style="3" customWidth="1"/>
    <col min="5" max="5" width="12" style="3" bestFit="1" customWidth="1"/>
    <col min="6" max="6" width="13.42578125" style="3" bestFit="1" customWidth="1"/>
    <col min="7" max="7" width="12.85546875" style="3" customWidth="1"/>
    <col min="8" max="8" width="15.5703125" style="2" customWidth="1"/>
    <col min="9" max="16384" width="9.140625" style="2"/>
  </cols>
  <sheetData>
    <row r="1" spans="1:14" x14ac:dyDescent="0.25">
      <c r="H1" s="2" t="s">
        <v>4</v>
      </c>
    </row>
    <row r="2" spans="1:14" x14ac:dyDescent="0.25">
      <c r="H2" s="2" t="s">
        <v>109</v>
      </c>
    </row>
    <row r="4" spans="1:14" ht="65.25" customHeight="1" x14ac:dyDescent="0.25">
      <c r="A4" s="56" t="s">
        <v>164</v>
      </c>
      <c r="B4" s="56"/>
      <c r="C4" s="56"/>
      <c r="D4" s="56"/>
      <c r="E4" s="56"/>
      <c r="F4" s="56"/>
      <c r="G4" s="56"/>
      <c r="H4" s="56"/>
    </row>
    <row r="6" spans="1:14" x14ac:dyDescent="0.25">
      <c r="G6" s="3" t="s">
        <v>165</v>
      </c>
    </row>
    <row r="7" spans="1:14" ht="31.5" x14ac:dyDescent="0.25">
      <c r="A7" s="4" t="s">
        <v>5</v>
      </c>
      <c r="B7" s="4" t="s">
        <v>6</v>
      </c>
      <c r="C7" s="4" t="s">
        <v>7</v>
      </c>
      <c r="D7" s="5" t="s">
        <v>8</v>
      </c>
      <c r="E7" s="6" t="s">
        <v>16</v>
      </c>
      <c r="F7" s="6" t="s">
        <v>17</v>
      </c>
      <c r="G7" s="6" t="s">
        <v>18</v>
      </c>
      <c r="H7" s="6" t="s">
        <v>146</v>
      </c>
    </row>
    <row r="8" spans="1:14" ht="25.5" customHeight="1" x14ac:dyDescent="0.25">
      <c r="A8" s="13" t="s">
        <v>1</v>
      </c>
      <c r="B8" s="13" t="s">
        <v>56</v>
      </c>
      <c r="C8" s="13" t="s">
        <v>57</v>
      </c>
      <c r="D8" s="8" t="s">
        <v>9</v>
      </c>
      <c r="E8" s="21">
        <f>SUM(E9+E10)</f>
        <v>17007</v>
      </c>
      <c r="F8" s="21">
        <f>SUM(F9+F10)</f>
        <v>52813</v>
      </c>
      <c r="G8" s="21">
        <f>SUM(G9+G10)</f>
        <v>67441</v>
      </c>
      <c r="H8" s="21">
        <f>SUM(H9:H10)</f>
        <v>96196.6</v>
      </c>
      <c r="K8" s="35"/>
      <c r="L8" s="35"/>
      <c r="M8" s="35"/>
      <c r="N8" s="35"/>
    </row>
    <row r="9" spans="1:14" ht="24.75" customHeight="1" x14ac:dyDescent="0.25">
      <c r="A9" s="4"/>
      <c r="B9" s="4"/>
      <c r="C9" s="4"/>
      <c r="D9" s="11" t="s">
        <v>60</v>
      </c>
      <c r="E9" s="27">
        <v>8810</v>
      </c>
      <c r="F9" s="27">
        <v>27385</v>
      </c>
      <c r="G9" s="27">
        <v>35063</v>
      </c>
      <c r="H9" s="22">
        <v>49919.200000000004</v>
      </c>
      <c r="I9" s="35"/>
      <c r="J9" s="35"/>
      <c r="K9" s="35"/>
      <c r="L9" s="35"/>
    </row>
    <row r="10" spans="1:14" ht="24.75" customHeight="1" x14ac:dyDescent="0.25">
      <c r="A10" s="4"/>
      <c r="B10" s="4"/>
      <c r="C10" s="4"/>
      <c r="D10" s="11" t="s">
        <v>81</v>
      </c>
      <c r="E10" s="27">
        <v>8197</v>
      </c>
      <c r="F10" s="27">
        <v>25428</v>
      </c>
      <c r="G10" s="27">
        <v>32378</v>
      </c>
      <c r="H10" s="22">
        <v>46277.4</v>
      </c>
      <c r="I10" s="35"/>
      <c r="J10" s="35"/>
      <c r="K10" s="35"/>
      <c r="L10" s="35"/>
    </row>
    <row r="11" spans="1:14" ht="25.5" customHeight="1" x14ac:dyDescent="0.25">
      <c r="A11" s="13"/>
      <c r="B11" s="13"/>
      <c r="C11" s="13"/>
      <c r="D11" s="8" t="s">
        <v>10</v>
      </c>
      <c r="E11" s="21">
        <f>SUM(E12+E13)</f>
        <v>13993</v>
      </c>
      <c r="F11" s="21">
        <f>SUM(F12+F13)</f>
        <v>42362</v>
      </c>
      <c r="G11" s="21">
        <f>SUM(G12+G13)</f>
        <v>54556</v>
      </c>
      <c r="H11" s="21">
        <f>SUM(H12:H13)</f>
        <v>77568.5</v>
      </c>
      <c r="K11" s="35"/>
      <c r="L11" s="35"/>
      <c r="M11" s="35"/>
      <c r="N11" s="35"/>
    </row>
    <row r="12" spans="1:14" ht="24.75" customHeight="1" x14ac:dyDescent="0.25">
      <c r="A12" s="4"/>
      <c r="B12" s="4"/>
      <c r="C12" s="4"/>
      <c r="D12" s="11" t="s">
        <v>61</v>
      </c>
      <c r="E12" s="27">
        <v>6169</v>
      </c>
      <c r="F12" s="27">
        <v>18821</v>
      </c>
      <c r="G12" s="27">
        <v>24003</v>
      </c>
      <c r="H12" s="22">
        <v>34304.9</v>
      </c>
      <c r="I12" s="35"/>
      <c r="J12" s="35"/>
      <c r="K12" s="35"/>
      <c r="L12" s="35"/>
    </row>
    <row r="13" spans="1:14" ht="24.75" customHeight="1" x14ac:dyDescent="0.25">
      <c r="A13" s="4"/>
      <c r="B13" s="4"/>
      <c r="C13" s="4"/>
      <c r="D13" s="11" t="s">
        <v>82</v>
      </c>
      <c r="E13" s="27">
        <v>7824</v>
      </c>
      <c r="F13" s="27">
        <v>23541</v>
      </c>
      <c r="G13" s="27">
        <v>30553</v>
      </c>
      <c r="H13" s="22">
        <v>43263.6</v>
      </c>
      <c r="I13" s="35"/>
      <c r="J13" s="35"/>
      <c r="K13" s="35"/>
      <c r="L13" s="35"/>
    </row>
    <row r="14" spans="1:14" ht="25.5" customHeight="1" x14ac:dyDescent="0.25">
      <c r="A14" s="13"/>
      <c r="B14" s="13"/>
      <c r="C14" s="13"/>
      <c r="D14" s="8" t="s">
        <v>11</v>
      </c>
      <c r="E14" s="21">
        <f>SUM(E15+E16)</f>
        <v>14923</v>
      </c>
      <c r="F14" s="21">
        <f>SUM(F15+F16)</f>
        <v>45383</v>
      </c>
      <c r="G14" s="21">
        <f>SUM(G15+G16)</f>
        <v>58120</v>
      </c>
      <c r="H14" s="21">
        <f>SUM(H15:H16)</f>
        <v>82935.100000000006</v>
      </c>
      <c r="K14" s="35"/>
      <c r="L14" s="35"/>
      <c r="M14" s="35"/>
      <c r="N14" s="35"/>
    </row>
    <row r="15" spans="1:14" ht="42.75" customHeight="1" x14ac:dyDescent="0.25">
      <c r="A15" s="9"/>
      <c r="B15" s="9"/>
      <c r="C15" s="9"/>
      <c r="D15" s="12" t="s">
        <v>83</v>
      </c>
      <c r="E15" s="22">
        <v>6253</v>
      </c>
      <c r="F15" s="22">
        <v>20013</v>
      </c>
      <c r="G15" s="22">
        <v>25666</v>
      </c>
      <c r="H15" s="22">
        <v>36504.1</v>
      </c>
      <c r="K15" s="35"/>
      <c r="L15" s="35"/>
      <c r="M15" s="35"/>
      <c r="N15" s="35"/>
    </row>
    <row r="16" spans="1:14" ht="24.75" customHeight="1" x14ac:dyDescent="0.25">
      <c r="A16" s="4"/>
      <c r="B16" s="4"/>
      <c r="C16" s="4"/>
      <c r="D16" s="11" t="s">
        <v>84</v>
      </c>
      <c r="E16" s="27">
        <v>8670</v>
      </c>
      <c r="F16" s="27">
        <v>25370</v>
      </c>
      <c r="G16" s="27">
        <v>32454</v>
      </c>
      <c r="H16" s="22">
        <v>46431</v>
      </c>
      <c r="I16" s="35"/>
      <c r="J16" s="35"/>
      <c r="K16" s="35"/>
      <c r="L16" s="35"/>
    </row>
    <row r="17" spans="1:14" ht="25.5" customHeight="1" x14ac:dyDescent="0.25">
      <c r="A17" s="13"/>
      <c r="B17" s="13"/>
      <c r="C17" s="13"/>
      <c r="D17" s="8" t="s">
        <v>12</v>
      </c>
      <c r="E17" s="21">
        <f>SUM(E18+E19)</f>
        <v>16281</v>
      </c>
      <c r="F17" s="21">
        <f>SUM(F18+F19)</f>
        <v>50688.2</v>
      </c>
      <c r="G17" s="21">
        <f>SUM(G18+G19)</f>
        <v>65820.2</v>
      </c>
      <c r="H17" s="21">
        <f>SUM(H18:H19)</f>
        <v>92490.6</v>
      </c>
      <c r="K17" s="35"/>
      <c r="L17" s="35"/>
      <c r="M17" s="35"/>
      <c r="N17" s="35"/>
    </row>
    <row r="18" spans="1:14" ht="42.75" customHeight="1" x14ac:dyDescent="0.25">
      <c r="A18" s="9"/>
      <c r="B18" s="9"/>
      <c r="C18" s="9"/>
      <c r="D18" s="12" t="s">
        <v>62</v>
      </c>
      <c r="E18" s="22">
        <v>9590</v>
      </c>
      <c r="F18" s="22">
        <v>29862.2</v>
      </c>
      <c r="G18" s="22">
        <v>39098.199999999997</v>
      </c>
      <c r="H18" s="22">
        <v>54469.600000000006</v>
      </c>
      <c r="K18" s="35"/>
      <c r="L18" s="35"/>
      <c r="M18" s="35"/>
      <c r="N18" s="35"/>
    </row>
    <row r="19" spans="1:14" ht="24.75" customHeight="1" x14ac:dyDescent="0.25">
      <c r="A19" s="4"/>
      <c r="B19" s="4"/>
      <c r="C19" s="4"/>
      <c r="D19" s="11" t="s">
        <v>85</v>
      </c>
      <c r="E19" s="27">
        <v>6691</v>
      </c>
      <c r="F19" s="27">
        <v>20826</v>
      </c>
      <c r="G19" s="27">
        <v>26722</v>
      </c>
      <c r="H19" s="22">
        <v>38021</v>
      </c>
      <c r="I19" s="35"/>
      <c r="J19" s="35"/>
      <c r="K19" s="35"/>
      <c r="L19" s="35"/>
    </row>
    <row r="20" spans="1:14" ht="25.5" customHeight="1" x14ac:dyDescent="0.25">
      <c r="A20" s="13"/>
      <c r="B20" s="13"/>
      <c r="C20" s="13"/>
      <c r="D20" s="8" t="s">
        <v>13</v>
      </c>
      <c r="E20" s="21">
        <f>SUM(E21)</f>
        <v>8998</v>
      </c>
      <c r="F20" s="21">
        <f>SUM(F21)</f>
        <v>27885</v>
      </c>
      <c r="G20" s="21">
        <f>SUM(G21)</f>
        <v>35536</v>
      </c>
      <c r="H20" s="21">
        <f>H21</f>
        <v>50786.1</v>
      </c>
      <c r="K20" s="35"/>
      <c r="L20" s="35"/>
      <c r="M20" s="35"/>
      <c r="N20" s="35"/>
    </row>
    <row r="21" spans="1:14" ht="24.75" customHeight="1" x14ac:dyDescent="0.25">
      <c r="A21" s="4"/>
      <c r="B21" s="4"/>
      <c r="C21" s="4"/>
      <c r="D21" s="11" t="s">
        <v>63</v>
      </c>
      <c r="E21" s="27">
        <v>8998</v>
      </c>
      <c r="F21" s="27">
        <v>27885</v>
      </c>
      <c r="G21" s="27">
        <v>35536</v>
      </c>
      <c r="H21" s="22">
        <v>50786.1</v>
      </c>
      <c r="I21" s="35"/>
      <c r="J21" s="35"/>
      <c r="K21" s="35"/>
      <c r="L21" s="35"/>
    </row>
    <row r="22" spans="1:14" ht="25.5" customHeight="1" x14ac:dyDescent="0.25">
      <c r="A22" s="9"/>
      <c r="B22" s="9"/>
      <c r="C22" s="9"/>
      <c r="D22" s="19" t="s">
        <v>15</v>
      </c>
      <c r="E22" s="23">
        <f>E8+E11+E14+E17+E20</f>
        <v>71202</v>
      </c>
      <c r="F22" s="23">
        <f>F8+F11+F14+F17+F20</f>
        <v>219131.2</v>
      </c>
      <c r="G22" s="23">
        <f>G8+G11+G14+G17+G20</f>
        <v>281473.2</v>
      </c>
      <c r="H22" s="55">
        <f>H8+H11+H14+H17+H20</f>
        <v>399976.9</v>
      </c>
      <c r="I22" s="35"/>
      <c r="J22" s="35"/>
      <c r="K22" s="35"/>
      <c r="L22" s="35"/>
    </row>
    <row r="23" spans="1:14" x14ac:dyDescent="0.25">
      <c r="I23" s="35"/>
      <c r="J23" s="35"/>
      <c r="K23" s="35"/>
      <c r="L23" s="35"/>
    </row>
    <row r="24" spans="1:14" x14ac:dyDescent="0.25">
      <c r="I24" s="35"/>
      <c r="J24" s="35"/>
      <c r="K24" s="35"/>
      <c r="L24" s="35"/>
    </row>
    <row r="25" spans="1:14" x14ac:dyDescent="0.25">
      <c r="E25" s="42"/>
      <c r="F25" s="42"/>
      <c r="G25" s="42"/>
      <c r="H25" s="42"/>
      <c r="I25" s="35"/>
      <c r="J25" s="35"/>
      <c r="K25" s="35"/>
      <c r="L25" s="35"/>
    </row>
    <row r="26" spans="1:14" x14ac:dyDescent="0.25">
      <c r="I26" s="35"/>
      <c r="J26" s="35"/>
      <c r="K26" s="35"/>
      <c r="L26" s="35"/>
    </row>
  </sheetData>
  <mergeCells count="1">
    <mergeCell ref="A4:H4"/>
  </mergeCells>
  <phoneticPr fontId="0" type="noConversion"/>
  <pageMargins left="0.21" right="0.16" top="1" bottom="1" header="0.5" footer="0.5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Zeros="0" topLeftCell="A4" zoomScale="80" zoomScaleNormal="80" workbookViewId="0">
      <selection activeCell="L14" sqref="L14"/>
    </sheetView>
  </sheetViews>
  <sheetFormatPr defaultRowHeight="13.5" x14ac:dyDescent="0.25"/>
  <cols>
    <col min="1" max="1" width="1.7109375" style="2" customWidth="1"/>
    <col min="2" max="2" width="3.5703125" style="2" customWidth="1"/>
    <col min="3" max="3" width="3.7109375" style="2" customWidth="1"/>
    <col min="4" max="4" width="3.28515625" style="2" customWidth="1"/>
    <col min="5" max="5" width="52.140625" style="3" customWidth="1"/>
    <col min="6" max="7" width="12.42578125" style="2" customWidth="1"/>
    <col min="8" max="8" width="13.85546875" style="2" customWidth="1"/>
    <col min="9" max="9" width="14.28515625" style="2" customWidth="1"/>
    <col min="10" max="16384" width="9.140625" style="2"/>
  </cols>
  <sheetData>
    <row r="1" spans="1:15" ht="24.75" customHeight="1" x14ac:dyDescent="0.25">
      <c r="I1" s="2" t="s">
        <v>4</v>
      </c>
    </row>
    <row r="2" spans="1:15" ht="24.75" customHeight="1" x14ac:dyDescent="0.25">
      <c r="I2" s="2" t="s">
        <v>110</v>
      </c>
    </row>
    <row r="4" spans="1:15" ht="65.25" customHeight="1" x14ac:dyDescent="0.25">
      <c r="A4" s="56" t="s">
        <v>166</v>
      </c>
      <c r="B4" s="56"/>
      <c r="C4" s="56"/>
      <c r="D4" s="56"/>
      <c r="E4" s="56"/>
      <c r="F4" s="56"/>
      <c r="G4" s="56"/>
      <c r="H4" s="56"/>
      <c r="I4" s="56"/>
    </row>
    <row r="6" spans="1:15" ht="16.5" customHeight="1" x14ac:dyDescent="0.25">
      <c r="H6" s="2" t="s">
        <v>167</v>
      </c>
    </row>
    <row r="7" spans="1:15" ht="60.75" customHeight="1" x14ac:dyDescent="0.25">
      <c r="B7" s="4" t="s">
        <v>5</v>
      </c>
      <c r="C7" s="4" t="s">
        <v>6</v>
      </c>
      <c r="D7" s="4" t="s">
        <v>7</v>
      </c>
      <c r="E7" s="5" t="s">
        <v>8</v>
      </c>
      <c r="F7" s="6" t="s">
        <v>16</v>
      </c>
      <c r="G7" s="6" t="s">
        <v>17</v>
      </c>
      <c r="H7" s="6" t="s">
        <v>18</v>
      </c>
      <c r="I7" s="6" t="s">
        <v>146</v>
      </c>
    </row>
    <row r="8" spans="1:15" ht="39" customHeight="1" x14ac:dyDescent="0.25">
      <c r="B8" s="13" t="s">
        <v>1</v>
      </c>
      <c r="C8" s="13" t="s">
        <v>56</v>
      </c>
      <c r="D8" s="13" t="s">
        <v>57</v>
      </c>
      <c r="E8" s="8" t="s">
        <v>139</v>
      </c>
      <c r="F8" s="21">
        <f>SUM(F9)</f>
        <v>14408</v>
      </c>
      <c r="G8" s="21">
        <f>SUM(G9)</f>
        <v>37460</v>
      </c>
      <c r="H8" s="21">
        <f>SUM(H9)</f>
        <v>46526</v>
      </c>
      <c r="I8" s="21">
        <f>SUM(I9)</f>
        <v>67688.02</v>
      </c>
      <c r="L8" s="35"/>
      <c r="M8" s="35"/>
      <c r="N8" s="35"/>
      <c r="O8" s="35"/>
    </row>
    <row r="9" spans="1:15" ht="42.75" customHeight="1" x14ac:dyDescent="0.25">
      <c r="B9" s="9"/>
      <c r="C9" s="9"/>
      <c r="D9" s="9"/>
      <c r="E9" s="12" t="s">
        <v>48</v>
      </c>
      <c r="F9" s="22">
        <v>14408</v>
      </c>
      <c r="G9" s="22">
        <v>37460</v>
      </c>
      <c r="H9" s="22">
        <v>46526</v>
      </c>
      <c r="I9" s="22">
        <v>67688.02</v>
      </c>
      <c r="L9" s="35"/>
      <c r="M9" s="35"/>
      <c r="N9" s="35"/>
      <c r="O9" s="35"/>
    </row>
    <row r="10" spans="1:15" ht="25.5" customHeight="1" x14ac:dyDescent="0.25">
      <c r="B10" s="9"/>
      <c r="C10" s="9"/>
      <c r="D10" s="9"/>
      <c r="E10" s="8" t="s">
        <v>9</v>
      </c>
      <c r="F10" s="21">
        <f>F11</f>
        <v>4002</v>
      </c>
      <c r="G10" s="21">
        <f>G11</f>
        <v>12036</v>
      </c>
      <c r="H10" s="21">
        <f>H11</f>
        <v>15285</v>
      </c>
      <c r="I10" s="21">
        <f>SUM(I11)</f>
        <v>21771.9</v>
      </c>
      <c r="L10" s="35"/>
      <c r="M10" s="35"/>
      <c r="N10" s="35"/>
      <c r="O10" s="35"/>
    </row>
    <row r="11" spans="1:15" ht="42.75" customHeight="1" x14ac:dyDescent="0.25">
      <c r="B11" s="9"/>
      <c r="C11" s="9"/>
      <c r="D11" s="9"/>
      <c r="E11" s="12" t="s">
        <v>49</v>
      </c>
      <c r="F11" s="22">
        <v>4002</v>
      </c>
      <c r="G11" s="22">
        <v>12036</v>
      </c>
      <c r="H11" s="22">
        <v>15285</v>
      </c>
      <c r="I11" s="22">
        <v>21771.9</v>
      </c>
      <c r="L11" s="35"/>
      <c r="M11" s="35"/>
      <c r="N11" s="35"/>
      <c r="O11" s="35"/>
    </row>
    <row r="12" spans="1:15" ht="25.5" customHeight="1" x14ac:dyDescent="0.25">
      <c r="B12" s="9"/>
      <c r="C12" s="9"/>
      <c r="D12" s="9"/>
      <c r="E12" s="8" t="s">
        <v>10</v>
      </c>
      <c r="F12" s="21">
        <f>F13</f>
        <v>2607</v>
      </c>
      <c r="G12" s="21">
        <f>G13</f>
        <v>7851</v>
      </c>
      <c r="H12" s="21">
        <f>H13</f>
        <v>9998</v>
      </c>
      <c r="I12" s="21">
        <f>SUM(I13:I13)</f>
        <v>14285.4</v>
      </c>
      <c r="L12" s="35"/>
      <c r="M12" s="35"/>
      <c r="N12" s="35"/>
      <c r="O12" s="35"/>
    </row>
    <row r="13" spans="1:15" ht="42.75" customHeight="1" x14ac:dyDescent="0.25">
      <c r="B13" s="9"/>
      <c r="C13" s="9"/>
      <c r="D13" s="9"/>
      <c r="E13" s="12" t="s">
        <v>50</v>
      </c>
      <c r="F13" s="22">
        <v>2607</v>
      </c>
      <c r="G13" s="22">
        <v>7851</v>
      </c>
      <c r="H13" s="22">
        <v>9998</v>
      </c>
      <c r="I13" s="22">
        <v>14285.4</v>
      </c>
      <c r="L13" s="35"/>
      <c r="M13" s="35"/>
      <c r="N13" s="35"/>
      <c r="O13" s="35"/>
    </row>
    <row r="14" spans="1:15" ht="25.5" customHeight="1" x14ac:dyDescent="0.25">
      <c r="B14" s="9"/>
      <c r="C14" s="9"/>
      <c r="D14" s="9"/>
      <c r="E14" s="8" t="s">
        <v>11</v>
      </c>
      <c r="F14" s="21">
        <f>F15</f>
        <v>6577</v>
      </c>
      <c r="G14" s="21">
        <f>G15</f>
        <v>18815</v>
      </c>
      <c r="H14" s="21">
        <f>H15</f>
        <v>24095</v>
      </c>
      <c r="I14" s="21">
        <f>SUM(I15:I15)</f>
        <v>34483.599999999999</v>
      </c>
      <c r="L14" s="35"/>
      <c r="M14" s="35"/>
      <c r="N14" s="35"/>
      <c r="O14" s="35"/>
    </row>
    <row r="15" spans="1:15" ht="42.75" customHeight="1" x14ac:dyDescent="0.25">
      <c r="B15" s="9"/>
      <c r="C15" s="9"/>
      <c r="D15" s="9"/>
      <c r="E15" s="12" t="s">
        <v>51</v>
      </c>
      <c r="F15" s="22">
        <v>6577</v>
      </c>
      <c r="G15" s="22">
        <v>18815</v>
      </c>
      <c r="H15" s="22">
        <v>24095</v>
      </c>
      <c r="I15" s="22">
        <v>34483.599999999999</v>
      </c>
      <c r="L15" s="35"/>
      <c r="M15" s="35"/>
      <c r="N15" s="35"/>
      <c r="O15" s="35"/>
    </row>
    <row r="16" spans="1:15" ht="25.5" customHeight="1" x14ac:dyDescent="0.25">
      <c r="B16" s="9"/>
      <c r="C16" s="9"/>
      <c r="D16" s="9"/>
      <c r="E16" s="8" t="s">
        <v>12</v>
      </c>
      <c r="F16" s="21">
        <f>F17</f>
        <v>11235</v>
      </c>
      <c r="G16" s="21">
        <f>G17</f>
        <v>32061</v>
      </c>
      <c r="H16" s="21">
        <f>H17</f>
        <v>40573</v>
      </c>
      <c r="I16" s="21">
        <f>SUM(I17:I17)</f>
        <v>58597.000000000007</v>
      </c>
      <c r="L16" s="35"/>
      <c r="M16" s="35"/>
      <c r="N16" s="35"/>
      <c r="O16" s="35"/>
    </row>
    <row r="17" spans="2:15" ht="42.75" customHeight="1" x14ac:dyDescent="0.25">
      <c r="B17" s="9"/>
      <c r="C17" s="9"/>
      <c r="D17" s="9"/>
      <c r="E17" s="12" t="s">
        <v>52</v>
      </c>
      <c r="F17" s="22">
        <v>11235</v>
      </c>
      <c r="G17" s="22">
        <v>32061</v>
      </c>
      <c r="H17" s="22">
        <v>40573</v>
      </c>
      <c r="I17" s="22">
        <v>58597.000000000007</v>
      </c>
      <c r="L17" s="35"/>
      <c r="M17" s="35"/>
      <c r="N17" s="35"/>
      <c r="O17" s="35"/>
    </row>
    <row r="18" spans="2:15" ht="25.5" customHeight="1" x14ac:dyDescent="0.25">
      <c r="B18" s="9"/>
      <c r="C18" s="9"/>
      <c r="D18" s="9"/>
      <c r="E18" s="8" t="s">
        <v>13</v>
      </c>
      <c r="F18" s="21">
        <f>F19</f>
        <v>3183</v>
      </c>
      <c r="G18" s="21">
        <f>G19</f>
        <v>9740</v>
      </c>
      <c r="H18" s="21">
        <f>H19</f>
        <v>12398</v>
      </c>
      <c r="I18" s="21">
        <f>SUM(I19:I19)</f>
        <v>17705.7</v>
      </c>
      <c r="L18" s="35"/>
      <c r="M18" s="35"/>
      <c r="N18" s="35"/>
      <c r="O18" s="35"/>
    </row>
    <row r="19" spans="2:15" ht="42.75" customHeight="1" x14ac:dyDescent="0.25">
      <c r="B19" s="9"/>
      <c r="C19" s="9"/>
      <c r="D19" s="9"/>
      <c r="E19" s="12" t="s">
        <v>53</v>
      </c>
      <c r="F19" s="22">
        <v>3183</v>
      </c>
      <c r="G19" s="22">
        <v>9740</v>
      </c>
      <c r="H19" s="22">
        <v>12398</v>
      </c>
      <c r="I19" s="22">
        <v>17705.7</v>
      </c>
      <c r="L19" s="35"/>
      <c r="M19" s="35"/>
      <c r="N19" s="35"/>
      <c r="O19" s="35"/>
    </row>
    <row r="20" spans="2:15" ht="20.25" hidden="1" customHeight="1" x14ac:dyDescent="0.25">
      <c r="B20" s="9"/>
      <c r="C20" s="9"/>
      <c r="D20" s="9"/>
      <c r="E20" s="8" t="s">
        <v>14</v>
      </c>
      <c r="F20" s="24">
        <f>F21</f>
        <v>0</v>
      </c>
      <c r="G20" s="24">
        <f>G21</f>
        <v>0</v>
      </c>
      <c r="H20" s="24">
        <f>H21</f>
        <v>0</v>
      </c>
      <c r="I20" s="24">
        <f>SUM(I21:I21)</f>
        <v>0</v>
      </c>
      <c r="J20" s="35"/>
      <c r="K20" s="35"/>
      <c r="L20" s="35"/>
      <c r="M20" s="35"/>
    </row>
    <row r="21" spans="2:15" ht="33" hidden="1" x14ac:dyDescent="0.25">
      <c r="B21" s="9"/>
      <c r="C21" s="9"/>
      <c r="D21" s="9"/>
      <c r="E21" s="11" t="s">
        <v>64</v>
      </c>
      <c r="F21" s="22"/>
      <c r="G21" s="22"/>
      <c r="H21" s="22"/>
      <c r="I21" s="22"/>
      <c r="J21" s="35"/>
      <c r="K21" s="35"/>
      <c r="L21" s="35"/>
      <c r="M21" s="35"/>
    </row>
    <row r="22" spans="2:15" ht="17.25" x14ac:dyDescent="0.25">
      <c r="B22" s="9"/>
      <c r="C22" s="9"/>
      <c r="D22" s="9"/>
      <c r="E22" s="10" t="s">
        <v>15</v>
      </c>
      <c r="F22" s="23">
        <f>SUM(F8+F10+F12+F14+F16+F18+F20)</f>
        <v>42012</v>
      </c>
      <c r="G22" s="23">
        <f>SUM(G8+G10+G12+G14+G16+G18+G20)</f>
        <v>117963</v>
      </c>
      <c r="H22" s="23">
        <f>SUM(H8+H10+H12+H14+H16+H18+H20)</f>
        <v>148875</v>
      </c>
      <c r="I22" s="23">
        <f>SUM(I8+I10+I12+I14+I16+I18+I20)</f>
        <v>214531.62000000002</v>
      </c>
      <c r="J22" s="35"/>
      <c r="K22" s="35"/>
      <c r="L22" s="35"/>
      <c r="M22" s="35"/>
    </row>
    <row r="23" spans="2:15" x14ac:dyDescent="0.25">
      <c r="F23" s="35"/>
      <c r="G23" s="35"/>
      <c r="H23" s="35"/>
      <c r="I23" s="35"/>
      <c r="J23" s="35"/>
      <c r="K23" s="35"/>
      <c r="L23" s="35"/>
      <c r="M23" s="35"/>
    </row>
    <row r="25" spans="2:15" x14ac:dyDescent="0.25">
      <c r="F25" s="33"/>
      <c r="G25" s="33"/>
      <c r="H25" s="33"/>
      <c r="I25" s="33"/>
    </row>
  </sheetData>
  <mergeCells count="1">
    <mergeCell ref="A4:I4"/>
  </mergeCells>
  <phoneticPr fontId="0" type="noConversion"/>
  <pageMargins left="0.33" right="0.17" top="1" bottom="1" header="0.5" footer="0.5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Zeros="0" tabSelected="1" zoomScale="80" zoomScaleNormal="80" workbookViewId="0">
      <selection activeCell="D15" sqref="D15"/>
    </sheetView>
  </sheetViews>
  <sheetFormatPr defaultRowHeight="13.5" x14ac:dyDescent="0.25"/>
  <cols>
    <col min="1" max="2" width="3.28515625" style="2" bestFit="1" customWidth="1"/>
    <col min="3" max="3" width="3.42578125" style="2" customWidth="1"/>
    <col min="4" max="4" width="58.42578125" style="3" customWidth="1"/>
    <col min="5" max="5" width="12.5703125" style="3" customWidth="1"/>
    <col min="6" max="6" width="14.28515625" style="3" customWidth="1"/>
    <col min="7" max="7" width="14.7109375" style="3" customWidth="1"/>
    <col min="8" max="8" width="14.140625" style="2" customWidth="1"/>
    <col min="9" max="16384" width="9.140625" style="2"/>
  </cols>
  <sheetData>
    <row r="1" spans="1:8" x14ac:dyDescent="0.25">
      <c r="G1" s="59" t="s">
        <v>4</v>
      </c>
      <c r="H1" s="59"/>
    </row>
    <row r="2" spans="1:8" x14ac:dyDescent="0.25">
      <c r="G2" s="59" t="s">
        <v>111</v>
      </c>
      <c r="H2" s="59"/>
    </row>
    <row r="4" spans="1:8" ht="65.25" customHeight="1" x14ac:dyDescent="0.25">
      <c r="A4" s="56" t="s">
        <v>168</v>
      </c>
      <c r="B4" s="56"/>
      <c r="C4" s="56"/>
      <c r="D4" s="56"/>
      <c r="E4" s="56"/>
      <c r="F4" s="56"/>
      <c r="G4" s="56"/>
      <c r="H4" s="56"/>
    </row>
    <row r="6" spans="1:8" x14ac:dyDescent="0.25">
      <c r="H6" s="2" t="s">
        <v>145</v>
      </c>
    </row>
    <row r="7" spans="1:8" ht="37.5" customHeight="1" x14ac:dyDescent="0.25">
      <c r="A7" s="4" t="s">
        <v>5</v>
      </c>
      <c r="B7" s="4" t="s">
        <v>6</v>
      </c>
      <c r="C7" s="4" t="s">
        <v>7</v>
      </c>
      <c r="D7" s="5" t="s">
        <v>8</v>
      </c>
      <c r="E7" s="6" t="s">
        <v>16</v>
      </c>
      <c r="F7" s="6" t="s">
        <v>17</v>
      </c>
      <c r="G7" s="6" t="s">
        <v>18</v>
      </c>
      <c r="H7" s="6" t="s">
        <v>146</v>
      </c>
    </row>
    <row r="8" spans="1:8" ht="46.5" customHeight="1" x14ac:dyDescent="0.25">
      <c r="A8" s="15" t="s">
        <v>2</v>
      </c>
      <c r="B8" s="15" t="s">
        <v>55</v>
      </c>
      <c r="C8" s="15" t="s">
        <v>57</v>
      </c>
      <c r="D8" s="8" t="s">
        <v>172</v>
      </c>
      <c r="E8" s="21">
        <f>SUM(E9:E13)</f>
        <v>44874</v>
      </c>
      <c r="F8" s="21">
        <f>SUM(F9:F13)</f>
        <v>109776</v>
      </c>
      <c r="G8" s="21">
        <f>SUM(G9:G13)</f>
        <v>170139</v>
      </c>
      <c r="H8" s="21">
        <f>SUM(H9:H13)</f>
        <v>242993.1</v>
      </c>
    </row>
    <row r="9" spans="1:8" ht="43.5" customHeight="1" x14ac:dyDescent="0.25">
      <c r="A9" s="9"/>
      <c r="B9" s="9"/>
      <c r="C9" s="9"/>
      <c r="D9" s="11" t="s">
        <v>65</v>
      </c>
      <c r="E9" s="22">
        <v>4916</v>
      </c>
      <c r="F9" s="22">
        <v>11719</v>
      </c>
      <c r="G9" s="22">
        <v>18046</v>
      </c>
      <c r="H9" s="48">
        <v>25729.599999999999</v>
      </c>
    </row>
    <row r="10" spans="1:8" ht="43.5" customHeight="1" x14ac:dyDescent="0.25">
      <c r="A10" s="9"/>
      <c r="B10" s="9"/>
      <c r="C10" s="9"/>
      <c r="D10" s="11" t="s">
        <v>117</v>
      </c>
      <c r="E10" s="22">
        <v>10939</v>
      </c>
      <c r="F10" s="22">
        <v>26814</v>
      </c>
      <c r="G10" s="22">
        <v>41496</v>
      </c>
      <c r="H10" s="48">
        <v>59270.700000000004</v>
      </c>
    </row>
    <row r="11" spans="1:8" ht="43.5" customHeight="1" x14ac:dyDescent="0.25">
      <c r="A11" s="9"/>
      <c r="B11" s="9"/>
      <c r="C11" s="9"/>
      <c r="D11" s="11" t="s">
        <v>118</v>
      </c>
      <c r="E11" s="22">
        <v>13597</v>
      </c>
      <c r="F11" s="22">
        <v>33351</v>
      </c>
      <c r="G11" s="22">
        <v>51741</v>
      </c>
      <c r="H11" s="48">
        <v>73898.100000000006</v>
      </c>
    </row>
    <row r="12" spans="1:8" ht="43.5" customHeight="1" x14ac:dyDescent="0.25">
      <c r="A12" s="9"/>
      <c r="B12" s="9"/>
      <c r="C12" s="9"/>
      <c r="D12" s="11" t="s">
        <v>119</v>
      </c>
      <c r="E12" s="22">
        <v>12451</v>
      </c>
      <c r="F12" s="22">
        <v>30549</v>
      </c>
      <c r="G12" s="22">
        <v>47358</v>
      </c>
      <c r="H12" s="48">
        <v>67657.399999999994</v>
      </c>
    </row>
    <row r="13" spans="1:8" ht="43.5" customHeight="1" x14ac:dyDescent="0.25">
      <c r="A13" s="9"/>
      <c r="B13" s="9"/>
      <c r="C13" s="9"/>
      <c r="D13" s="11" t="s">
        <v>120</v>
      </c>
      <c r="E13" s="22">
        <v>2971</v>
      </c>
      <c r="F13" s="22">
        <v>7343</v>
      </c>
      <c r="G13" s="22">
        <v>11498</v>
      </c>
      <c r="H13" s="49">
        <v>16437.3</v>
      </c>
    </row>
    <row r="14" spans="1:8" ht="27" customHeight="1" x14ac:dyDescent="0.25">
      <c r="A14" s="9"/>
      <c r="B14" s="9"/>
      <c r="C14" s="9"/>
      <c r="D14" s="10" t="s">
        <v>15</v>
      </c>
      <c r="E14" s="23">
        <f>SUM(E8)</f>
        <v>44874</v>
      </c>
      <c r="F14" s="23">
        <f>SUM(F8)</f>
        <v>109776</v>
      </c>
      <c r="G14" s="23">
        <f>SUM(G8)</f>
        <v>170139</v>
      </c>
      <c r="H14" s="23">
        <f>H8</f>
        <v>242993.1</v>
      </c>
    </row>
    <row r="15" spans="1:8" x14ac:dyDescent="0.25">
      <c r="E15" s="16"/>
      <c r="F15" s="16"/>
      <c r="G15" s="16"/>
      <c r="H15" s="14"/>
    </row>
    <row r="16" spans="1:8" x14ac:dyDescent="0.25">
      <c r="E16" s="34"/>
      <c r="F16" s="34"/>
      <c r="G16" s="34"/>
      <c r="H16" s="40"/>
    </row>
    <row r="17" spans="5:8" x14ac:dyDescent="0.25">
      <c r="E17" s="34"/>
      <c r="F17" s="34"/>
      <c r="G17" s="34"/>
      <c r="H17" s="34"/>
    </row>
    <row r="18" spans="5:8" x14ac:dyDescent="0.25">
      <c r="E18" s="34"/>
      <c r="F18" s="34"/>
      <c r="G18" s="34"/>
      <c r="H18" s="40"/>
    </row>
    <row r="19" spans="5:8" x14ac:dyDescent="0.25">
      <c r="E19" s="34"/>
      <c r="F19" s="34"/>
      <c r="G19" s="34"/>
      <c r="H19" s="40"/>
    </row>
  </sheetData>
  <mergeCells count="3">
    <mergeCell ref="A4:H4"/>
    <mergeCell ref="G1:H1"/>
    <mergeCell ref="G2:H2"/>
  </mergeCells>
  <phoneticPr fontId="2" type="noConversion"/>
  <pageMargins left="0.47244094488188981" right="0.15748031496062992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Zeros="0" zoomScale="85" zoomScaleNormal="85" workbookViewId="0">
      <selection activeCell="L16" sqref="L16"/>
    </sheetView>
  </sheetViews>
  <sheetFormatPr defaultRowHeight="13.5" x14ac:dyDescent="0.25"/>
  <cols>
    <col min="1" max="1" width="3.7109375" style="2" customWidth="1"/>
    <col min="2" max="2" width="2.85546875" style="2" bestFit="1" customWidth="1"/>
    <col min="3" max="3" width="3.140625" style="2" customWidth="1"/>
    <col min="4" max="4" width="54.5703125" style="3" customWidth="1"/>
    <col min="5" max="5" width="12" style="3" bestFit="1" customWidth="1"/>
    <col min="6" max="6" width="12.28515625" style="3" customWidth="1"/>
    <col min="7" max="7" width="13.85546875" style="3" customWidth="1"/>
    <col min="8" max="8" width="15" style="2" customWidth="1"/>
    <col min="9" max="16384" width="9.140625" style="2"/>
  </cols>
  <sheetData>
    <row r="1" spans="1:14" x14ac:dyDescent="0.25">
      <c r="H1" s="2" t="s">
        <v>4</v>
      </c>
    </row>
    <row r="2" spans="1:14" x14ac:dyDescent="0.25">
      <c r="H2" s="2" t="s">
        <v>43</v>
      </c>
    </row>
    <row r="4" spans="1:14" ht="57" customHeight="1" x14ac:dyDescent="0.3">
      <c r="A4" s="58" t="s">
        <v>148</v>
      </c>
      <c r="B4" s="58"/>
      <c r="C4" s="58"/>
      <c r="D4" s="58"/>
      <c r="E4" s="58"/>
      <c r="F4" s="58"/>
      <c r="G4" s="58"/>
      <c r="H4" s="58"/>
    </row>
    <row r="5" spans="1:14" ht="17.25" x14ac:dyDescent="0.3">
      <c r="D5" s="57"/>
      <c r="E5" s="57"/>
      <c r="F5" s="57"/>
      <c r="G5" s="57"/>
      <c r="H5" s="57"/>
      <c r="I5" s="3"/>
    </row>
    <row r="6" spans="1:14" x14ac:dyDescent="0.25">
      <c r="G6" s="3" t="s">
        <v>150</v>
      </c>
    </row>
    <row r="7" spans="1:14" ht="31.5" x14ac:dyDescent="0.25">
      <c r="A7" s="4" t="s">
        <v>5</v>
      </c>
      <c r="B7" s="4" t="s">
        <v>6</v>
      </c>
      <c r="C7" s="4" t="s">
        <v>7</v>
      </c>
      <c r="D7" s="5" t="s">
        <v>8</v>
      </c>
      <c r="E7" s="6" t="s">
        <v>16</v>
      </c>
      <c r="F7" s="6" t="s">
        <v>17</v>
      </c>
      <c r="G7" s="6" t="s">
        <v>18</v>
      </c>
      <c r="H7" s="6" t="s">
        <v>146</v>
      </c>
    </row>
    <row r="8" spans="1:14" ht="48" customHeight="1" x14ac:dyDescent="0.25">
      <c r="A8" s="15" t="s">
        <v>0</v>
      </c>
      <c r="B8" s="15">
        <v>2</v>
      </c>
      <c r="C8" s="15">
        <v>2</v>
      </c>
      <c r="D8" s="8" t="s">
        <v>139</v>
      </c>
      <c r="E8" s="21">
        <f>E12</f>
        <v>15683</v>
      </c>
      <c r="F8" s="21">
        <f>F12</f>
        <v>36489</v>
      </c>
      <c r="G8" s="21">
        <f>G12</f>
        <v>56696</v>
      </c>
      <c r="H8" s="21">
        <f>SUM(H9:H11)</f>
        <v>83250.299999999988</v>
      </c>
    </row>
    <row r="9" spans="1:14" ht="42.75" customHeight="1" x14ac:dyDescent="0.25">
      <c r="A9" s="9"/>
      <c r="B9" s="9"/>
      <c r="C9" s="9"/>
      <c r="D9" s="12" t="s">
        <v>171</v>
      </c>
      <c r="E9" s="22">
        <v>11569</v>
      </c>
      <c r="F9" s="22">
        <v>26662</v>
      </c>
      <c r="G9" s="22">
        <v>41158</v>
      </c>
      <c r="H9" s="22">
        <v>60400.999999999993</v>
      </c>
      <c r="K9" s="35"/>
      <c r="L9" s="35"/>
      <c r="M9" s="35"/>
      <c r="N9" s="35"/>
    </row>
    <row r="10" spans="1:14" ht="42.75" customHeight="1" x14ac:dyDescent="0.25">
      <c r="A10" s="9"/>
      <c r="B10" s="9"/>
      <c r="C10" s="9"/>
      <c r="D10" s="12" t="s">
        <v>103</v>
      </c>
      <c r="E10" s="22">
        <v>2714</v>
      </c>
      <c r="F10" s="22">
        <v>6484</v>
      </c>
      <c r="G10" s="22">
        <v>10253</v>
      </c>
      <c r="H10" s="22">
        <v>15078.1</v>
      </c>
      <c r="K10" s="35"/>
      <c r="L10" s="35"/>
      <c r="M10" s="35"/>
      <c r="N10" s="35"/>
    </row>
    <row r="11" spans="1:14" ht="42.75" customHeight="1" x14ac:dyDescent="0.25">
      <c r="A11" s="9"/>
      <c r="B11" s="9"/>
      <c r="C11" s="9"/>
      <c r="D11" s="12" t="s">
        <v>112</v>
      </c>
      <c r="E11" s="22">
        <v>1400</v>
      </c>
      <c r="F11" s="22">
        <v>3343</v>
      </c>
      <c r="G11" s="22">
        <v>5285</v>
      </c>
      <c r="H11" s="22">
        <v>7771.2</v>
      </c>
      <c r="K11" s="35"/>
      <c r="L11" s="35"/>
      <c r="M11" s="35"/>
      <c r="N11" s="35"/>
    </row>
    <row r="12" spans="1:14" ht="30.75" customHeight="1" x14ac:dyDescent="0.25">
      <c r="A12" s="9"/>
      <c r="B12" s="9"/>
      <c r="C12" s="9"/>
      <c r="D12" s="10" t="s">
        <v>15</v>
      </c>
      <c r="E12" s="23">
        <f>SUM(E9:E11)</f>
        <v>15683</v>
      </c>
      <c r="F12" s="23">
        <f>SUM(F9:F11)</f>
        <v>36489</v>
      </c>
      <c r="G12" s="23">
        <f>SUM(G9:G11)</f>
        <v>56696</v>
      </c>
      <c r="H12" s="23">
        <f>H8</f>
        <v>83250.299999999988</v>
      </c>
    </row>
    <row r="14" spans="1:14" x14ac:dyDescent="0.25">
      <c r="E14" s="38"/>
      <c r="F14" s="38"/>
      <c r="G14" s="38"/>
      <c r="H14" s="39"/>
    </row>
    <row r="15" spans="1:14" x14ac:dyDescent="0.25">
      <c r="E15" s="38"/>
      <c r="F15" s="38"/>
      <c r="G15" s="38"/>
      <c r="H15" s="38"/>
    </row>
  </sheetData>
  <mergeCells count="2">
    <mergeCell ref="D5:H5"/>
    <mergeCell ref="A4:H4"/>
  </mergeCells>
  <phoneticPr fontId="0" type="noConversion"/>
  <pageMargins left="0.43307086614173229" right="0.1181102362204724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Zeros="0" zoomScale="80" zoomScaleNormal="80" workbookViewId="0">
      <selection activeCell="H13" sqref="H13"/>
    </sheetView>
  </sheetViews>
  <sheetFormatPr defaultRowHeight="13.5" x14ac:dyDescent="0.25"/>
  <cols>
    <col min="1" max="3" width="3.28515625" style="2" bestFit="1" customWidth="1"/>
    <col min="4" max="4" width="52.28515625" style="3" customWidth="1"/>
    <col min="5" max="5" width="12.28515625" style="3" bestFit="1" customWidth="1"/>
    <col min="6" max="6" width="13.28515625" style="3" bestFit="1" customWidth="1"/>
    <col min="7" max="7" width="13.7109375" style="3" customWidth="1"/>
    <col min="8" max="8" width="15.7109375" style="2" customWidth="1"/>
    <col min="9" max="11" width="9.140625" style="2"/>
    <col min="12" max="12" width="11" style="2" customWidth="1"/>
    <col min="13" max="16384" width="9.140625" style="2"/>
  </cols>
  <sheetData>
    <row r="1" spans="1:14" x14ac:dyDescent="0.25">
      <c r="H1" s="2" t="s">
        <v>4</v>
      </c>
    </row>
    <row r="2" spans="1:14" x14ac:dyDescent="0.25">
      <c r="H2" s="2" t="s">
        <v>44</v>
      </c>
    </row>
    <row r="4" spans="1:14" ht="69.75" customHeight="1" x14ac:dyDescent="0.25">
      <c r="A4" s="56" t="s">
        <v>152</v>
      </c>
      <c r="B4" s="56"/>
      <c r="C4" s="56"/>
      <c r="D4" s="56"/>
      <c r="E4" s="56"/>
      <c r="F4" s="56"/>
      <c r="G4" s="56"/>
      <c r="H4" s="56"/>
    </row>
    <row r="6" spans="1:14" x14ac:dyDescent="0.25">
      <c r="G6" s="3" t="s">
        <v>151</v>
      </c>
    </row>
    <row r="7" spans="1:14" ht="31.5" x14ac:dyDescent="0.25">
      <c r="A7" s="4" t="s">
        <v>5</v>
      </c>
      <c r="B7" s="4" t="s">
        <v>6</v>
      </c>
      <c r="C7" s="4" t="s">
        <v>7</v>
      </c>
      <c r="D7" s="5" t="s">
        <v>8</v>
      </c>
      <c r="E7" s="6" t="s">
        <v>16</v>
      </c>
      <c r="F7" s="6" t="s">
        <v>17</v>
      </c>
      <c r="G7" s="6" t="s">
        <v>18</v>
      </c>
      <c r="H7" s="6" t="s">
        <v>146</v>
      </c>
    </row>
    <row r="8" spans="1:14" ht="44.25" customHeight="1" x14ac:dyDescent="0.25">
      <c r="A8" s="15" t="s">
        <v>0</v>
      </c>
      <c r="B8" s="15">
        <v>2</v>
      </c>
      <c r="C8" s="15">
        <v>3</v>
      </c>
      <c r="D8" s="8" t="s">
        <v>139</v>
      </c>
      <c r="E8" s="21">
        <f>SUM(E9:E10)</f>
        <v>40537.5</v>
      </c>
      <c r="F8" s="21">
        <f>SUM(F9:F10)</f>
        <v>85862</v>
      </c>
      <c r="G8" s="21">
        <f>SUM(G9:G10)</f>
        <v>125989</v>
      </c>
      <c r="H8" s="21">
        <f>SUM(H9:H10)</f>
        <v>187325.7</v>
      </c>
    </row>
    <row r="9" spans="1:14" ht="42.75" customHeight="1" x14ac:dyDescent="0.25">
      <c r="A9" s="9"/>
      <c r="B9" s="9"/>
      <c r="C9" s="9"/>
      <c r="D9" s="12" t="s">
        <v>25</v>
      </c>
      <c r="E9" s="22">
        <v>17116</v>
      </c>
      <c r="F9" s="22">
        <v>35975</v>
      </c>
      <c r="G9" s="22">
        <v>53971</v>
      </c>
      <c r="H9" s="22">
        <v>81158.5</v>
      </c>
      <c r="K9" s="35"/>
      <c r="L9" s="35"/>
      <c r="M9" s="35"/>
      <c r="N9" s="35"/>
    </row>
    <row r="10" spans="1:14" ht="42.75" customHeight="1" x14ac:dyDescent="0.25">
      <c r="A10" s="9"/>
      <c r="B10" s="9"/>
      <c r="C10" s="9"/>
      <c r="D10" s="12" t="s">
        <v>26</v>
      </c>
      <c r="E10" s="22">
        <v>23421.5</v>
      </c>
      <c r="F10" s="22">
        <v>49887</v>
      </c>
      <c r="G10" s="22">
        <v>72018</v>
      </c>
      <c r="H10" s="22">
        <v>106167.20000000001</v>
      </c>
      <c r="K10" s="35"/>
      <c r="L10" s="35"/>
      <c r="M10" s="35"/>
      <c r="N10" s="35"/>
    </row>
    <row r="11" spans="1:14" ht="25.5" customHeight="1" x14ac:dyDescent="0.25">
      <c r="A11" s="9"/>
      <c r="B11" s="9"/>
      <c r="C11" s="9"/>
      <c r="D11" s="8" t="s">
        <v>9</v>
      </c>
      <c r="E11" s="21">
        <f>SUM(E12)</f>
        <v>5603</v>
      </c>
      <c r="F11" s="21">
        <f>SUM(F12)</f>
        <v>13639</v>
      </c>
      <c r="G11" s="21">
        <f>SUM(G12)</f>
        <v>22117</v>
      </c>
      <c r="H11" s="21">
        <f>H12</f>
        <v>31054.100000000002</v>
      </c>
      <c r="K11" s="35"/>
      <c r="L11" s="35"/>
      <c r="M11" s="35"/>
      <c r="N11" s="35"/>
    </row>
    <row r="12" spans="1:14" ht="42.75" customHeight="1" x14ac:dyDescent="0.25">
      <c r="A12" s="9"/>
      <c r="B12" s="9"/>
      <c r="C12" s="9"/>
      <c r="D12" s="12" t="s">
        <v>27</v>
      </c>
      <c r="E12" s="22">
        <v>5603</v>
      </c>
      <c r="F12" s="22">
        <v>13639</v>
      </c>
      <c r="G12" s="22">
        <v>22117</v>
      </c>
      <c r="H12" s="22">
        <v>31054.100000000002</v>
      </c>
      <c r="K12" s="35"/>
      <c r="L12" s="35"/>
      <c r="M12" s="35"/>
      <c r="N12" s="35"/>
    </row>
    <row r="13" spans="1:14" ht="25.5" customHeight="1" x14ac:dyDescent="0.25">
      <c r="A13" s="9"/>
      <c r="B13" s="9"/>
      <c r="C13" s="9"/>
      <c r="D13" s="8" t="s">
        <v>11</v>
      </c>
      <c r="E13" s="21">
        <f>SUM(E14)</f>
        <v>6689</v>
      </c>
      <c r="F13" s="21">
        <f>SUM(F14)</f>
        <v>16196</v>
      </c>
      <c r="G13" s="21">
        <f>SUM(G14)</f>
        <v>26415</v>
      </c>
      <c r="H13" s="21">
        <f>H14</f>
        <v>37239</v>
      </c>
      <c r="K13" s="35"/>
      <c r="L13" s="35"/>
      <c r="M13" s="35"/>
      <c r="N13" s="35"/>
    </row>
    <row r="14" spans="1:14" ht="42.75" customHeight="1" x14ac:dyDescent="0.25">
      <c r="A14" s="9"/>
      <c r="B14" s="9"/>
      <c r="C14" s="9"/>
      <c r="D14" s="12" t="s">
        <v>28</v>
      </c>
      <c r="E14" s="22">
        <v>6689</v>
      </c>
      <c r="F14" s="22">
        <v>16196</v>
      </c>
      <c r="G14" s="22">
        <v>26415</v>
      </c>
      <c r="H14" s="22">
        <v>37239</v>
      </c>
      <c r="K14" s="35"/>
      <c r="L14" s="35"/>
      <c r="M14" s="35"/>
      <c r="N14" s="35"/>
    </row>
    <row r="15" spans="1:14" ht="25.5" customHeight="1" x14ac:dyDescent="0.25">
      <c r="A15" s="9"/>
      <c r="B15" s="9"/>
      <c r="C15" s="9"/>
      <c r="D15" s="8" t="s">
        <v>12</v>
      </c>
      <c r="E15" s="21">
        <f>SUM(E16:E17)</f>
        <v>18938</v>
      </c>
      <c r="F15" s="21">
        <f>SUM(F16:F17)</f>
        <v>41001</v>
      </c>
      <c r="G15" s="21">
        <f>SUM(G16:G17)</f>
        <v>58503</v>
      </c>
      <c r="H15" s="21">
        <f>H16+H17</f>
        <v>82587.600000000006</v>
      </c>
      <c r="K15" s="35"/>
      <c r="L15" s="35"/>
      <c r="M15" s="35"/>
      <c r="N15" s="35"/>
    </row>
    <row r="16" spans="1:14" ht="42.75" customHeight="1" x14ac:dyDescent="0.25">
      <c r="A16" s="9"/>
      <c r="B16" s="9"/>
      <c r="C16" s="9"/>
      <c r="D16" s="12" t="s">
        <v>29</v>
      </c>
      <c r="E16" s="22">
        <v>12291</v>
      </c>
      <c r="F16" s="22">
        <v>26183</v>
      </c>
      <c r="G16" s="22">
        <v>36448</v>
      </c>
      <c r="H16" s="22">
        <v>51495.100000000006</v>
      </c>
      <c r="K16" s="35"/>
      <c r="L16" s="35"/>
      <c r="M16" s="35"/>
      <c r="N16" s="35"/>
    </row>
    <row r="17" spans="1:14" ht="42.75" customHeight="1" x14ac:dyDescent="0.25">
      <c r="A17" s="9"/>
      <c r="B17" s="9"/>
      <c r="C17" s="9"/>
      <c r="D17" s="12" t="s">
        <v>104</v>
      </c>
      <c r="E17" s="22">
        <v>6647</v>
      </c>
      <c r="F17" s="22">
        <v>14818</v>
      </c>
      <c r="G17" s="22">
        <v>22055</v>
      </c>
      <c r="H17" s="22">
        <v>31092.5</v>
      </c>
      <c r="K17" s="35"/>
      <c r="L17" s="35"/>
      <c r="M17" s="35"/>
      <c r="N17" s="35"/>
    </row>
    <row r="18" spans="1:14" ht="25.5" customHeight="1" x14ac:dyDescent="0.25">
      <c r="A18" s="9"/>
      <c r="B18" s="9"/>
      <c r="C18" s="9"/>
      <c r="D18" s="10" t="s">
        <v>15</v>
      </c>
      <c r="E18" s="23">
        <f>SUM(E15,E13,E11,E8)</f>
        <v>71767.5</v>
      </c>
      <c r="F18" s="23">
        <f>SUM(F15,F13,F11,F8)</f>
        <v>156698</v>
      </c>
      <c r="G18" s="23">
        <f>SUM(G15,G13,G11,G8)</f>
        <v>233024</v>
      </c>
      <c r="H18" s="23">
        <f>SUM(H15,H13,H11,H8)</f>
        <v>338206.4</v>
      </c>
      <c r="I18" s="35"/>
      <c r="J18" s="35"/>
      <c r="K18" s="35"/>
      <c r="L18" s="35"/>
    </row>
    <row r="19" spans="1:14" x14ac:dyDescent="0.25">
      <c r="I19" s="35"/>
      <c r="J19" s="35"/>
      <c r="K19" s="35"/>
      <c r="L19" s="35"/>
    </row>
    <row r="20" spans="1:14" x14ac:dyDescent="0.25">
      <c r="I20" s="35"/>
      <c r="J20" s="52"/>
      <c r="K20" s="52"/>
      <c r="L20" s="52"/>
      <c r="M20" s="52"/>
    </row>
  </sheetData>
  <mergeCells count="1">
    <mergeCell ref="A4:H4"/>
  </mergeCells>
  <phoneticPr fontId="0" type="noConversion"/>
  <pageMargins left="0.36" right="0.19" top="1" bottom="1" header="0.5" footer="0.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Zeros="0" zoomScale="80" zoomScaleNormal="80" workbookViewId="0">
      <selection activeCell="H11" sqref="H11"/>
    </sheetView>
  </sheetViews>
  <sheetFormatPr defaultRowHeight="13.5" x14ac:dyDescent="0.25"/>
  <cols>
    <col min="1" max="3" width="3.28515625" style="2" bestFit="1" customWidth="1"/>
    <col min="4" max="4" width="53.7109375" style="3" customWidth="1"/>
    <col min="5" max="5" width="11.85546875" style="3" bestFit="1" customWidth="1"/>
    <col min="6" max="6" width="12.28515625" style="3" customWidth="1"/>
    <col min="7" max="7" width="12.85546875" style="3" customWidth="1"/>
    <col min="8" max="8" width="15" style="2" customWidth="1"/>
    <col min="9" max="16384" width="9.140625" style="2"/>
  </cols>
  <sheetData>
    <row r="1" spans="1:14" x14ac:dyDescent="0.25">
      <c r="H1" s="2" t="s">
        <v>4</v>
      </c>
    </row>
    <row r="2" spans="1:14" x14ac:dyDescent="0.25">
      <c r="H2" s="2" t="s">
        <v>46</v>
      </c>
    </row>
    <row r="4" spans="1:14" ht="66.75" customHeight="1" x14ac:dyDescent="0.25">
      <c r="A4" s="56" t="s">
        <v>153</v>
      </c>
      <c r="B4" s="56"/>
      <c r="C4" s="56"/>
      <c r="D4" s="56"/>
      <c r="E4" s="56"/>
      <c r="F4" s="56"/>
      <c r="G4" s="56"/>
      <c r="H4" s="56"/>
    </row>
    <row r="6" spans="1:14" x14ac:dyDescent="0.25">
      <c r="G6" s="3" t="s">
        <v>151</v>
      </c>
    </row>
    <row r="7" spans="1:14" ht="41.25" customHeight="1" x14ac:dyDescent="0.25">
      <c r="A7" s="4" t="s">
        <v>5</v>
      </c>
      <c r="B7" s="4" t="s">
        <v>6</v>
      </c>
      <c r="C7" s="4" t="s">
        <v>7</v>
      </c>
      <c r="D7" s="5" t="s">
        <v>8</v>
      </c>
      <c r="E7" s="6" t="s">
        <v>16</v>
      </c>
      <c r="F7" s="6" t="s">
        <v>17</v>
      </c>
      <c r="G7" s="6" t="s">
        <v>18</v>
      </c>
      <c r="H7" s="6" t="s">
        <v>146</v>
      </c>
    </row>
    <row r="8" spans="1:14" ht="41.25" customHeight="1" x14ac:dyDescent="0.25">
      <c r="A8" s="15" t="s">
        <v>0</v>
      </c>
      <c r="B8" s="15" t="s">
        <v>55</v>
      </c>
      <c r="C8" s="15" t="s">
        <v>56</v>
      </c>
      <c r="D8" s="8" t="s">
        <v>139</v>
      </c>
      <c r="E8" s="21">
        <f>SUM(E9:E10)</f>
        <v>27957</v>
      </c>
      <c r="F8" s="21">
        <f>SUM(F9:F10)</f>
        <v>66660</v>
      </c>
      <c r="G8" s="21">
        <f>SUM(G9:G10)</f>
        <v>105359</v>
      </c>
      <c r="H8" s="21">
        <f>SUM(H9:H10)</f>
        <v>155066</v>
      </c>
    </row>
    <row r="9" spans="1:14" ht="42.75" customHeight="1" x14ac:dyDescent="0.25">
      <c r="A9" s="9"/>
      <c r="B9" s="9"/>
      <c r="C9" s="9"/>
      <c r="D9" s="12" t="s">
        <v>133</v>
      </c>
      <c r="E9" s="22">
        <v>21089</v>
      </c>
      <c r="F9" s="22">
        <v>50256</v>
      </c>
      <c r="G9" s="22">
        <v>79440</v>
      </c>
      <c r="H9" s="22">
        <v>116961.20000000001</v>
      </c>
      <c r="K9" s="35"/>
      <c r="L9" s="35"/>
      <c r="M9" s="35"/>
      <c r="N9" s="35"/>
    </row>
    <row r="10" spans="1:14" ht="42.75" customHeight="1" x14ac:dyDescent="0.25">
      <c r="A10" s="9"/>
      <c r="B10" s="9"/>
      <c r="C10" s="9"/>
      <c r="D10" s="12" t="s">
        <v>30</v>
      </c>
      <c r="E10" s="22">
        <v>6868</v>
      </c>
      <c r="F10" s="22">
        <v>16404</v>
      </c>
      <c r="G10" s="22">
        <v>25919</v>
      </c>
      <c r="H10" s="22">
        <v>38104.799999999996</v>
      </c>
      <c r="K10" s="35"/>
      <c r="L10" s="35"/>
      <c r="M10" s="35"/>
      <c r="N10" s="35"/>
    </row>
    <row r="11" spans="1:14" ht="35.25" customHeight="1" x14ac:dyDescent="0.25">
      <c r="A11" s="9"/>
      <c r="B11" s="9"/>
      <c r="C11" s="9"/>
      <c r="D11" s="10" t="s">
        <v>15</v>
      </c>
      <c r="E11" s="23">
        <f>E8</f>
        <v>27957</v>
      </c>
      <c r="F11" s="23">
        <f>F8</f>
        <v>66660</v>
      </c>
      <c r="G11" s="23">
        <f>G8</f>
        <v>105359</v>
      </c>
      <c r="H11" s="23">
        <f>H8</f>
        <v>155066</v>
      </c>
      <c r="I11" s="35"/>
      <c r="J11" s="35"/>
      <c r="K11" s="35"/>
      <c r="L11" s="35"/>
    </row>
    <row r="12" spans="1:14" x14ac:dyDescent="0.25">
      <c r="I12" s="35"/>
      <c r="J12" s="35"/>
      <c r="K12" s="35"/>
      <c r="L12" s="35"/>
    </row>
  </sheetData>
  <mergeCells count="1">
    <mergeCell ref="A4:H4"/>
  </mergeCells>
  <phoneticPr fontId="0" type="noConversion"/>
  <pageMargins left="0.5" right="0.19" top="1" bottom="1" header="0.5" footer="0.5"/>
  <pageSetup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Zeros="0" topLeftCell="A7" zoomScale="80" zoomScaleNormal="80" workbookViewId="0">
      <selection activeCell="I18" sqref="I18"/>
    </sheetView>
  </sheetViews>
  <sheetFormatPr defaultRowHeight="13.5" x14ac:dyDescent="0.25"/>
  <cols>
    <col min="1" max="2" width="3.28515625" style="2" bestFit="1" customWidth="1"/>
    <col min="3" max="3" width="3.42578125" style="2" customWidth="1"/>
    <col min="4" max="4" width="59.140625" style="3" customWidth="1"/>
    <col min="5" max="5" width="11.85546875" style="3" bestFit="1" customWidth="1"/>
    <col min="6" max="6" width="13" style="3" bestFit="1" customWidth="1"/>
    <col min="7" max="7" width="13.28515625" style="3" bestFit="1" customWidth="1"/>
    <col min="8" max="8" width="12.85546875" style="2" bestFit="1" customWidth="1"/>
    <col min="9" max="16384" width="9.140625" style="2"/>
  </cols>
  <sheetData>
    <row r="1" spans="1:14" x14ac:dyDescent="0.25">
      <c r="G1" s="59" t="s">
        <v>4</v>
      </c>
      <c r="H1" s="59"/>
    </row>
    <row r="2" spans="1:14" x14ac:dyDescent="0.25">
      <c r="G2" s="59" t="s">
        <v>47</v>
      </c>
      <c r="H2" s="59"/>
    </row>
    <row r="4" spans="1:14" ht="65.25" customHeight="1" x14ac:dyDescent="0.25">
      <c r="A4" s="56" t="s">
        <v>154</v>
      </c>
      <c r="B4" s="56"/>
      <c r="C4" s="56"/>
      <c r="D4" s="56"/>
      <c r="E4" s="56"/>
      <c r="F4" s="56"/>
      <c r="G4" s="56"/>
      <c r="H4" s="56"/>
    </row>
    <row r="6" spans="1:14" x14ac:dyDescent="0.25">
      <c r="G6" s="3" t="s">
        <v>156</v>
      </c>
    </row>
    <row r="7" spans="1:14" ht="31.5" x14ac:dyDescent="0.25">
      <c r="A7" s="4" t="s">
        <v>5</v>
      </c>
      <c r="B7" s="4" t="s">
        <v>6</v>
      </c>
      <c r="C7" s="4" t="s">
        <v>7</v>
      </c>
      <c r="D7" s="5" t="s">
        <v>8</v>
      </c>
      <c r="E7" s="6" t="s">
        <v>16</v>
      </c>
      <c r="F7" s="6" t="s">
        <v>17</v>
      </c>
      <c r="G7" s="6" t="s">
        <v>18</v>
      </c>
      <c r="H7" s="6" t="s">
        <v>146</v>
      </c>
    </row>
    <row r="8" spans="1:14" ht="42" customHeight="1" x14ac:dyDescent="0.25">
      <c r="A8" s="15" t="s">
        <v>0</v>
      </c>
      <c r="B8" s="15" t="s">
        <v>55</v>
      </c>
      <c r="C8" s="15" t="s">
        <v>56</v>
      </c>
      <c r="D8" s="8" t="s">
        <v>139</v>
      </c>
      <c r="E8" s="21">
        <f>SUM(E9:E16)</f>
        <v>88259</v>
      </c>
      <c r="F8" s="21">
        <f>SUM(F9:F16)</f>
        <v>212452</v>
      </c>
      <c r="G8" s="21">
        <f>SUM(G9:G16)</f>
        <v>336020</v>
      </c>
      <c r="H8" s="21">
        <f>SUM(H9:H16)</f>
        <v>494366.2</v>
      </c>
    </row>
    <row r="9" spans="1:14" ht="42.75" customHeight="1" x14ac:dyDescent="0.25">
      <c r="A9" s="9"/>
      <c r="B9" s="9"/>
      <c r="C9" s="9"/>
      <c r="D9" s="12" t="s">
        <v>134</v>
      </c>
      <c r="E9" s="22">
        <v>15587</v>
      </c>
      <c r="F9" s="22">
        <v>37240</v>
      </c>
      <c r="G9" s="22">
        <v>58894</v>
      </c>
      <c r="H9" s="22">
        <v>86610.9</v>
      </c>
      <c r="K9" s="35"/>
      <c r="L9" s="35"/>
      <c r="M9" s="35"/>
      <c r="N9" s="35"/>
    </row>
    <row r="10" spans="1:14" ht="42.75" customHeight="1" x14ac:dyDescent="0.25">
      <c r="A10" s="9"/>
      <c r="B10" s="9"/>
      <c r="C10" s="9"/>
      <c r="D10" s="12" t="s">
        <v>101</v>
      </c>
      <c r="E10" s="22">
        <v>11045</v>
      </c>
      <c r="F10" s="22">
        <v>26393</v>
      </c>
      <c r="G10" s="22">
        <v>41738</v>
      </c>
      <c r="H10" s="22">
        <v>61387</v>
      </c>
      <c r="K10" s="35"/>
      <c r="L10" s="35"/>
      <c r="M10" s="35"/>
      <c r="N10" s="35"/>
    </row>
    <row r="11" spans="1:14" ht="42.75" customHeight="1" x14ac:dyDescent="0.25">
      <c r="A11" s="9"/>
      <c r="B11" s="9"/>
      <c r="C11" s="9"/>
      <c r="D11" s="12" t="s">
        <v>144</v>
      </c>
      <c r="E11" s="22">
        <v>7301</v>
      </c>
      <c r="F11" s="22">
        <v>17453</v>
      </c>
      <c r="G11" s="22">
        <v>27601</v>
      </c>
      <c r="H11" s="22">
        <v>40602.9</v>
      </c>
      <c r="K11" s="35"/>
      <c r="L11" s="35"/>
      <c r="M11" s="35"/>
      <c r="N11" s="35"/>
    </row>
    <row r="12" spans="1:14" ht="42.75" customHeight="1" x14ac:dyDescent="0.25">
      <c r="A12" s="9"/>
      <c r="B12" s="9"/>
      <c r="C12" s="9"/>
      <c r="D12" s="12" t="s">
        <v>32</v>
      </c>
      <c r="E12" s="22">
        <v>7627</v>
      </c>
      <c r="F12" s="22">
        <v>18233</v>
      </c>
      <c r="G12" s="22">
        <v>28836</v>
      </c>
      <c r="H12" s="22">
        <v>42417.2</v>
      </c>
      <c r="K12" s="35"/>
      <c r="L12" s="35"/>
      <c r="M12" s="35"/>
      <c r="N12" s="35"/>
    </row>
    <row r="13" spans="1:14" ht="42.75" customHeight="1" x14ac:dyDescent="0.25">
      <c r="A13" s="9"/>
      <c r="B13" s="9"/>
      <c r="C13" s="9"/>
      <c r="D13" s="12" t="s">
        <v>31</v>
      </c>
      <c r="E13" s="22">
        <v>17710</v>
      </c>
      <c r="F13" s="22">
        <v>43765</v>
      </c>
      <c r="G13" s="22">
        <v>69206</v>
      </c>
      <c r="H13" s="22">
        <v>101810.2</v>
      </c>
      <c r="K13" s="35"/>
      <c r="L13" s="35"/>
      <c r="M13" s="35"/>
      <c r="N13" s="35"/>
    </row>
    <row r="14" spans="1:14" ht="42.75" customHeight="1" x14ac:dyDescent="0.25">
      <c r="A14" s="9"/>
      <c r="B14" s="9"/>
      <c r="C14" s="9"/>
      <c r="D14" s="12" t="s">
        <v>33</v>
      </c>
      <c r="E14" s="22">
        <v>11463</v>
      </c>
      <c r="F14" s="22">
        <v>27515</v>
      </c>
      <c r="G14" s="22">
        <v>43565</v>
      </c>
      <c r="H14" s="22">
        <v>64201.7</v>
      </c>
      <c r="K14" s="35"/>
      <c r="L14" s="35"/>
      <c r="M14" s="35"/>
      <c r="N14" s="35"/>
    </row>
    <row r="15" spans="1:14" ht="42.75" customHeight="1" x14ac:dyDescent="0.25">
      <c r="A15" s="9"/>
      <c r="B15" s="9"/>
      <c r="C15" s="9"/>
      <c r="D15" s="12" t="s">
        <v>70</v>
      </c>
      <c r="E15" s="22">
        <v>11166</v>
      </c>
      <c r="F15" s="22">
        <v>26679</v>
      </c>
      <c r="G15" s="22">
        <v>42192</v>
      </c>
      <c r="H15" s="22">
        <v>62051.1</v>
      </c>
      <c r="K15" s="35"/>
      <c r="L15" s="35"/>
      <c r="M15" s="35"/>
      <c r="N15" s="35"/>
    </row>
    <row r="16" spans="1:14" ht="42.75" customHeight="1" x14ac:dyDescent="0.25">
      <c r="A16" s="9"/>
      <c r="B16" s="9"/>
      <c r="C16" s="9"/>
      <c r="D16" s="12" t="s">
        <v>140</v>
      </c>
      <c r="E16" s="22">
        <v>6360</v>
      </c>
      <c r="F16" s="22">
        <v>15174</v>
      </c>
      <c r="G16" s="22">
        <v>23988</v>
      </c>
      <c r="H16" s="22">
        <v>35285.199999999997</v>
      </c>
      <c r="K16" s="35"/>
      <c r="L16" s="35"/>
      <c r="M16" s="35"/>
      <c r="N16" s="35"/>
    </row>
    <row r="17" spans="1:14" ht="25.5" customHeight="1" x14ac:dyDescent="0.25">
      <c r="A17" s="9"/>
      <c r="B17" s="9"/>
      <c r="C17" s="9"/>
      <c r="D17" s="8" t="s">
        <v>13</v>
      </c>
      <c r="E17" s="21">
        <f>SUM(E18:E18)</f>
        <v>1027</v>
      </c>
      <c r="F17" s="21">
        <f>SUM(F18:F18)</f>
        <v>2455</v>
      </c>
      <c r="G17" s="21">
        <f>SUM(G18:G18)</f>
        <v>3882</v>
      </c>
      <c r="H17" s="21">
        <f>H18</f>
        <v>5710.2</v>
      </c>
      <c r="K17" s="35"/>
      <c r="L17" s="35"/>
      <c r="M17" s="35"/>
      <c r="N17" s="35"/>
    </row>
    <row r="18" spans="1:14" ht="42.75" customHeight="1" x14ac:dyDescent="0.25">
      <c r="A18" s="9"/>
      <c r="B18" s="9"/>
      <c r="C18" s="9"/>
      <c r="D18" s="12" t="s">
        <v>102</v>
      </c>
      <c r="E18" s="22">
        <v>1027</v>
      </c>
      <c r="F18" s="22">
        <v>2455</v>
      </c>
      <c r="G18" s="22">
        <v>3882</v>
      </c>
      <c r="H18" s="22">
        <v>5710.2</v>
      </c>
      <c r="K18" s="35"/>
      <c r="L18" s="35"/>
      <c r="M18" s="35"/>
      <c r="N18" s="35"/>
    </row>
    <row r="19" spans="1:14" ht="25.5" customHeight="1" x14ac:dyDescent="0.25">
      <c r="A19" s="9"/>
      <c r="B19" s="9"/>
      <c r="C19" s="9"/>
      <c r="D19" s="10" t="s">
        <v>15</v>
      </c>
      <c r="E19" s="23">
        <f>SUM(E8+E17)</f>
        <v>89286</v>
      </c>
      <c r="F19" s="23">
        <f>SUM(F8+F17)</f>
        <v>214907</v>
      </c>
      <c r="G19" s="23">
        <f>SUM(G8+G17)</f>
        <v>339902</v>
      </c>
      <c r="H19" s="23">
        <f>SUM(H8+H17)</f>
        <v>500076.4</v>
      </c>
    </row>
    <row r="21" spans="1:14" x14ac:dyDescent="0.25">
      <c r="E21" s="38"/>
      <c r="F21" s="38"/>
      <c r="G21" s="38"/>
      <c r="H21" s="39"/>
    </row>
    <row r="22" spans="1:14" x14ac:dyDescent="0.25">
      <c r="E22" s="50"/>
      <c r="F22" s="50"/>
      <c r="G22" s="50"/>
      <c r="H22" s="50"/>
    </row>
  </sheetData>
  <mergeCells count="3">
    <mergeCell ref="A4:H4"/>
    <mergeCell ref="G1:H1"/>
    <mergeCell ref="G2:H2"/>
  </mergeCells>
  <phoneticPr fontId="0" type="noConversion"/>
  <pageMargins left="0.2" right="0.19" top="0.8" bottom="1" header="0.4" footer="0.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Zeros="0" topLeftCell="B31" zoomScaleNormal="100" workbookViewId="0">
      <selection activeCell="H45" sqref="H45"/>
    </sheetView>
  </sheetViews>
  <sheetFormatPr defaultRowHeight="13.5" x14ac:dyDescent="0.25"/>
  <cols>
    <col min="1" max="3" width="3.28515625" style="2" bestFit="1" customWidth="1"/>
    <col min="4" max="4" width="61.5703125" style="3" customWidth="1"/>
    <col min="5" max="5" width="15.5703125" style="29" bestFit="1" customWidth="1"/>
    <col min="6" max="6" width="14.28515625" style="3" customWidth="1"/>
    <col min="7" max="7" width="13.42578125" style="3" bestFit="1" customWidth="1"/>
    <col min="8" max="8" width="15.42578125" style="2" bestFit="1" customWidth="1"/>
    <col min="9" max="9" width="9.140625" style="2"/>
    <col min="10" max="10" width="9.7109375" style="2" bestFit="1" customWidth="1"/>
    <col min="11" max="11" width="9.85546875" style="2" bestFit="1" customWidth="1"/>
    <col min="12" max="12" width="10.5703125" style="2" bestFit="1" customWidth="1"/>
    <col min="13" max="13" width="9.140625" style="2"/>
    <col min="14" max="14" width="21.85546875" style="2" bestFit="1" customWidth="1"/>
    <col min="15" max="16384" width="9.140625" style="2"/>
  </cols>
  <sheetData>
    <row r="1" spans="1:14" x14ac:dyDescent="0.25">
      <c r="H1" s="2" t="s">
        <v>4</v>
      </c>
    </row>
    <row r="2" spans="1:14" x14ac:dyDescent="0.25">
      <c r="H2" s="2" t="s">
        <v>54</v>
      </c>
    </row>
    <row r="4" spans="1:14" ht="51" customHeight="1" x14ac:dyDescent="0.25">
      <c r="A4" s="56" t="s">
        <v>155</v>
      </c>
      <c r="B4" s="56"/>
      <c r="C4" s="56"/>
      <c r="D4" s="56"/>
      <c r="E4" s="56"/>
      <c r="F4" s="56"/>
      <c r="G4" s="56"/>
      <c r="H4" s="56"/>
    </row>
    <row r="6" spans="1:14" x14ac:dyDescent="0.25">
      <c r="G6" s="3" t="s">
        <v>169</v>
      </c>
    </row>
    <row r="7" spans="1:14" ht="31.5" x14ac:dyDescent="0.25">
      <c r="A7" s="4" t="s">
        <v>5</v>
      </c>
      <c r="B7" s="4" t="s">
        <v>6</v>
      </c>
      <c r="C7" s="4" t="s">
        <v>7</v>
      </c>
      <c r="D7" s="5" t="s">
        <v>8</v>
      </c>
      <c r="E7" s="30" t="s">
        <v>16</v>
      </c>
      <c r="F7" s="6" t="s">
        <v>17</v>
      </c>
      <c r="G7" s="6" t="s">
        <v>18</v>
      </c>
      <c r="H7" s="6" t="s">
        <v>146</v>
      </c>
    </row>
    <row r="8" spans="1:14" ht="17.25" x14ac:dyDescent="0.3">
      <c r="A8" s="7" t="s">
        <v>1</v>
      </c>
      <c r="B8" s="7" t="s">
        <v>57</v>
      </c>
      <c r="C8" s="7" t="s">
        <v>57</v>
      </c>
      <c r="D8" s="8" t="s">
        <v>35</v>
      </c>
      <c r="E8" s="46">
        <f>SUM(E9:E14)</f>
        <v>76880</v>
      </c>
      <c r="F8" s="46">
        <f>SUM(F9:F14)</f>
        <v>173707</v>
      </c>
      <c r="G8" s="46">
        <f>SUM(G9:G14)</f>
        <v>272381</v>
      </c>
      <c r="H8" s="45">
        <f>SUM(H9:H14)</f>
        <v>393005.39999999991</v>
      </c>
    </row>
    <row r="9" spans="1:14" ht="20.25" customHeight="1" x14ac:dyDescent="0.25">
      <c r="A9" s="9"/>
      <c r="B9" s="9"/>
      <c r="C9" s="9"/>
      <c r="D9" s="12" t="s">
        <v>124</v>
      </c>
      <c r="E9" s="27">
        <v>12176</v>
      </c>
      <c r="F9" s="22">
        <v>27934</v>
      </c>
      <c r="G9" s="22">
        <v>44489</v>
      </c>
      <c r="H9" s="44">
        <v>64080.599999999991</v>
      </c>
      <c r="I9" s="33"/>
      <c r="J9" s="33"/>
      <c r="K9" s="33"/>
      <c r="L9" s="33"/>
      <c r="N9" s="32"/>
    </row>
    <row r="10" spans="1:14" ht="20.25" customHeight="1" x14ac:dyDescent="0.25">
      <c r="A10" s="9"/>
      <c r="B10" s="9"/>
      <c r="C10" s="9"/>
      <c r="D10" s="12" t="s">
        <v>125</v>
      </c>
      <c r="E10" s="27">
        <v>28657</v>
      </c>
      <c r="F10" s="22">
        <v>64139</v>
      </c>
      <c r="G10" s="22">
        <v>99216</v>
      </c>
      <c r="H10" s="44">
        <v>143295.70000000001</v>
      </c>
      <c r="I10" s="33"/>
      <c r="J10" s="33"/>
      <c r="K10" s="33"/>
      <c r="L10" s="33"/>
      <c r="N10" s="32"/>
    </row>
    <row r="11" spans="1:14" ht="20.25" customHeight="1" x14ac:dyDescent="0.25">
      <c r="A11" s="9"/>
      <c r="B11" s="9"/>
      <c r="C11" s="9"/>
      <c r="D11" s="12" t="s">
        <v>126</v>
      </c>
      <c r="E11" s="27">
        <v>10703</v>
      </c>
      <c r="F11" s="22">
        <v>24723</v>
      </c>
      <c r="G11" s="22">
        <v>39537</v>
      </c>
      <c r="H11" s="44">
        <v>56938.299999999988</v>
      </c>
      <c r="I11" s="33"/>
      <c r="J11" s="33"/>
      <c r="K11" s="33"/>
      <c r="L11" s="33"/>
      <c r="N11" s="32"/>
    </row>
    <row r="12" spans="1:14" ht="20.25" customHeight="1" x14ac:dyDescent="0.25">
      <c r="A12" s="9"/>
      <c r="B12" s="9"/>
      <c r="C12" s="9"/>
      <c r="D12" s="12" t="s">
        <v>127</v>
      </c>
      <c r="E12" s="27">
        <v>9246</v>
      </c>
      <c r="F12" s="22">
        <v>20781</v>
      </c>
      <c r="G12" s="22">
        <v>32044</v>
      </c>
      <c r="H12" s="44">
        <v>46297.3</v>
      </c>
      <c r="I12" s="33"/>
      <c r="J12" s="33"/>
      <c r="K12" s="33"/>
      <c r="L12" s="33"/>
      <c r="N12" s="32"/>
    </row>
    <row r="13" spans="1:14" ht="20.25" customHeight="1" x14ac:dyDescent="0.25">
      <c r="A13" s="9"/>
      <c r="B13" s="9"/>
      <c r="C13" s="9"/>
      <c r="D13" s="12" t="s">
        <v>128</v>
      </c>
      <c r="E13" s="27">
        <v>8304</v>
      </c>
      <c r="F13" s="22">
        <v>18339</v>
      </c>
      <c r="G13" s="22">
        <v>28737</v>
      </c>
      <c r="H13" s="44">
        <v>41465.399999999994</v>
      </c>
      <c r="N13" s="32"/>
    </row>
    <row r="14" spans="1:14" ht="20.25" customHeight="1" x14ac:dyDescent="0.25">
      <c r="A14" s="9"/>
      <c r="B14" s="9"/>
      <c r="C14" s="9"/>
      <c r="D14" s="12" t="s">
        <v>129</v>
      </c>
      <c r="E14" s="27">
        <v>7794</v>
      </c>
      <c r="F14" s="22">
        <v>17791</v>
      </c>
      <c r="G14" s="22">
        <v>28358</v>
      </c>
      <c r="H14" s="44">
        <v>40928.100000000006</v>
      </c>
      <c r="I14" s="33"/>
      <c r="J14" s="33"/>
      <c r="K14" s="33"/>
      <c r="L14" s="33"/>
      <c r="N14" s="32"/>
    </row>
    <row r="15" spans="1:14" ht="17.25" x14ac:dyDescent="0.25">
      <c r="A15" s="9"/>
      <c r="B15" s="9"/>
      <c r="C15" s="9"/>
      <c r="D15" s="8" t="s">
        <v>9</v>
      </c>
      <c r="E15" s="46">
        <f>SUM(E16:E22)</f>
        <v>27873</v>
      </c>
      <c r="F15" s="46">
        <f>SUM(F16:F22)</f>
        <v>63830</v>
      </c>
      <c r="G15" s="46">
        <f>SUM(G16:G22)</f>
        <v>101565</v>
      </c>
      <c r="H15" s="45">
        <f>SUM(H16:H22)</f>
        <v>145593.30000000002</v>
      </c>
      <c r="I15" s="33"/>
      <c r="J15" s="33"/>
      <c r="K15" s="33"/>
      <c r="L15" s="33"/>
      <c r="N15" s="32"/>
    </row>
    <row r="16" spans="1:14" ht="20.25" customHeight="1" x14ac:dyDescent="0.25">
      <c r="A16" s="9"/>
      <c r="B16" s="9"/>
      <c r="C16" s="9"/>
      <c r="D16" s="12" t="s">
        <v>36</v>
      </c>
      <c r="E16" s="27">
        <v>2249</v>
      </c>
      <c r="F16" s="22">
        <v>5101</v>
      </c>
      <c r="G16" s="22">
        <v>8011</v>
      </c>
      <c r="H16" s="44">
        <v>11470.700000000003</v>
      </c>
      <c r="I16" s="33"/>
      <c r="J16" s="33"/>
      <c r="K16" s="33"/>
      <c r="L16" s="33"/>
      <c r="N16" s="32"/>
    </row>
    <row r="17" spans="1:14" ht="20.25" customHeight="1" x14ac:dyDescent="0.25">
      <c r="A17" s="9"/>
      <c r="B17" s="9"/>
      <c r="C17" s="9"/>
      <c r="D17" s="12" t="s">
        <v>130</v>
      </c>
      <c r="E17" s="27">
        <v>3353</v>
      </c>
      <c r="F17" s="22">
        <v>7736</v>
      </c>
      <c r="G17" s="22">
        <v>12287</v>
      </c>
      <c r="H17" s="44">
        <v>17705.099999999999</v>
      </c>
      <c r="I17" s="33"/>
      <c r="J17" s="33"/>
      <c r="K17" s="33"/>
      <c r="L17" s="33"/>
      <c r="N17" s="32"/>
    </row>
    <row r="18" spans="1:14" ht="20.25" customHeight="1" x14ac:dyDescent="0.25">
      <c r="A18" s="9"/>
      <c r="B18" s="9"/>
      <c r="C18" s="9"/>
      <c r="D18" s="12" t="s">
        <v>131</v>
      </c>
      <c r="E18" s="27">
        <v>4033</v>
      </c>
      <c r="F18" s="22">
        <v>9221</v>
      </c>
      <c r="G18" s="22">
        <v>14395</v>
      </c>
      <c r="H18" s="44">
        <v>20851.599999999999</v>
      </c>
      <c r="I18" s="33"/>
      <c r="J18" s="33"/>
      <c r="K18" s="33"/>
      <c r="L18" s="33"/>
      <c r="N18" s="32"/>
    </row>
    <row r="19" spans="1:14" ht="20.25" customHeight="1" x14ac:dyDescent="0.25">
      <c r="A19" s="9"/>
      <c r="B19" s="9"/>
      <c r="C19" s="9"/>
      <c r="D19" s="12" t="s">
        <v>132</v>
      </c>
      <c r="E19" s="27">
        <v>3658</v>
      </c>
      <c r="F19" s="22">
        <v>8845</v>
      </c>
      <c r="G19" s="22">
        <v>14521</v>
      </c>
      <c r="H19" s="44">
        <v>20514.400000000001</v>
      </c>
      <c r="I19" s="33"/>
      <c r="J19" s="33"/>
      <c r="K19" s="33"/>
      <c r="L19" s="33"/>
      <c r="N19" s="32"/>
    </row>
    <row r="20" spans="1:14" ht="20.25" customHeight="1" x14ac:dyDescent="0.25">
      <c r="A20" s="9"/>
      <c r="B20" s="9"/>
      <c r="C20" s="9"/>
      <c r="D20" s="12" t="s">
        <v>121</v>
      </c>
      <c r="E20" s="27">
        <v>8134</v>
      </c>
      <c r="F20" s="22">
        <v>18199</v>
      </c>
      <c r="G20" s="22">
        <v>29026</v>
      </c>
      <c r="H20" s="44">
        <v>41524.700000000012</v>
      </c>
      <c r="I20" s="33"/>
      <c r="J20" s="33"/>
      <c r="K20" s="33"/>
      <c r="L20" s="33"/>
      <c r="N20" s="32"/>
    </row>
    <row r="21" spans="1:14" ht="20.25" customHeight="1" x14ac:dyDescent="0.25">
      <c r="A21" s="9"/>
      <c r="B21" s="9"/>
      <c r="C21" s="9"/>
      <c r="D21" s="12" t="s">
        <v>135</v>
      </c>
      <c r="E21" s="27">
        <v>4047</v>
      </c>
      <c r="F21" s="22">
        <v>9287</v>
      </c>
      <c r="G21" s="22">
        <v>14688</v>
      </c>
      <c r="H21" s="44">
        <v>21096.1</v>
      </c>
      <c r="I21" s="33"/>
      <c r="J21" s="33"/>
      <c r="K21" s="33"/>
      <c r="L21" s="33"/>
      <c r="N21" s="32"/>
    </row>
    <row r="22" spans="1:14" ht="20.25" customHeight="1" x14ac:dyDescent="0.25">
      <c r="A22" s="9"/>
      <c r="B22" s="9"/>
      <c r="C22" s="9"/>
      <c r="D22" s="12" t="s">
        <v>138</v>
      </c>
      <c r="E22" s="27">
        <v>2399</v>
      </c>
      <c r="F22" s="22">
        <v>5441</v>
      </c>
      <c r="G22" s="22">
        <v>8637</v>
      </c>
      <c r="H22" s="44">
        <v>12430.7</v>
      </c>
      <c r="I22" s="33"/>
      <c r="J22" s="33"/>
      <c r="K22" s="33"/>
      <c r="L22" s="33"/>
      <c r="N22" s="32"/>
    </row>
    <row r="23" spans="1:14" ht="17.25" x14ac:dyDescent="0.25">
      <c r="A23" s="9"/>
      <c r="B23" s="9"/>
      <c r="C23" s="9"/>
      <c r="D23" s="8" t="s">
        <v>10</v>
      </c>
      <c r="E23" s="46">
        <f>SUM(E24:E24)</f>
        <v>11773</v>
      </c>
      <c r="F23" s="46">
        <f>SUM(F24:F24)</f>
        <v>26830</v>
      </c>
      <c r="G23" s="46">
        <f>SUM(G24:G24)</f>
        <v>42326</v>
      </c>
      <c r="H23" s="45">
        <f>SUM(H24:H24)</f>
        <v>59833.600000000006</v>
      </c>
      <c r="I23" s="33"/>
      <c r="J23" s="33"/>
      <c r="K23" s="33"/>
      <c r="L23" s="33"/>
      <c r="N23" s="32"/>
    </row>
    <row r="24" spans="1:14" ht="20.25" customHeight="1" x14ac:dyDescent="0.25">
      <c r="A24" s="9"/>
      <c r="B24" s="9"/>
      <c r="C24" s="9"/>
      <c r="D24" s="12" t="s">
        <v>141</v>
      </c>
      <c r="E24" s="27">
        <v>11773</v>
      </c>
      <c r="F24" s="22">
        <v>26830</v>
      </c>
      <c r="G24" s="22">
        <v>42326</v>
      </c>
      <c r="H24" s="44">
        <v>59833.600000000006</v>
      </c>
      <c r="I24" s="33"/>
      <c r="J24" s="33"/>
      <c r="K24" s="33"/>
      <c r="L24" s="33"/>
      <c r="N24" s="32"/>
    </row>
    <row r="25" spans="1:14" ht="17.25" x14ac:dyDescent="0.25">
      <c r="A25" s="9"/>
      <c r="B25" s="9"/>
      <c r="C25" s="9"/>
      <c r="D25" s="8" t="s">
        <v>11</v>
      </c>
      <c r="E25" s="46">
        <f>SUM(E26:E32)</f>
        <v>41750</v>
      </c>
      <c r="F25" s="46">
        <f>SUM(F26:F32)</f>
        <v>96482</v>
      </c>
      <c r="G25" s="46">
        <f>SUM(G26:G32)</f>
        <v>153778</v>
      </c>
      <c r="H25" s="45">
        <f>SUM(H26:H32)</f>
        <v>221074.7</v>
      </c>
    </row>
    <row r="26" spans="1:14" ht="20.25" customHeight="1" x14ac:dyDescent="0.25">
      <c r="A26" s="9"/>
      <c r="B26" s="9"/>
      <c r="C26" s="9"/>
      <c r="D26" s="12" t="s">
        <v>100</v>
      </c>
      <c r="E26" s="27">
        <v>12368</v>
      </c>
      <c r="F26" s="22">
        <v>28320</v>
      </c>
      <c r="G26" s="22">
        <v>44841</v>
      </c>
      <c r="H26" s="44">
        <v>64592.899999999994</v>
      </c>
      <c r="I26" s="33"/>
      <c r="J26" s="33"/>
      <c r="K26" s="33"/>
      <c r="L26" s="33"/>
      <c r="N26" s="32"/>
    </row>
    <row r="27" spans="1:14" ht="20.25" customHeight="1" x14ac:dyDescent="0.25">
      <c r="A27" s="9"/>
      <c r="B27" s="9"/>
      <c r="C27" s="9"/>
      <c r="D27" s="12" t="s">
        <v>37</v>
      </c>
      <c r="E27" s="27">
        <v>7792</v>
      </c>
      <c r="F27" s="22">
        <v>18397</v>
      </c>
      <c r="G27" s="22">
        <v>29888</v>
      </c>
      <c r="H27" s="44">
        <v>42988</v>
      </c>
      <c r="I27" s="33"/>
      <c r="J27" s="33"/>
      <c r="K27" s="33"/>
      <c r="L27" s="33"/>
      <c r="N27" s="32"/>
    </row>
    <row r="28" spans="1:14" ht="20.25" customHeight="1" x14ac:dyDescent="0.25">
      <c r="A28" s="9"/>
      <c r="B28" s="9"/>
      <c r="C28" s="9"/>
      <c r="D28" s="12" t="s">
        <v>38</v>
      </c>
      <c r="E28" s="27">
        <v>2128</v>
      </c>
      <c r="F28" s="22">
        <v>4830</v>
      </c>
      <c r="G28" s="22">
        <v>7494</v>
      </c>
      <c r="H28" s="44">
        <v>10843.199999999999</v>
      </c>
      <c r="I28" s="33"/>
      <c r="J28" s="33"/>
      <c r="K28" s="33"/>
      <c r="L28" s="33"/>
      <c r="N28" s="32"/>
    </row>
    <row r="29" spans="1:14" ht="20.25" customHeight="1" x14ac:dyDescent="0.25">
      <c r="A29" s="9"/>
      <c r="B29" s="9"/>
      <c r="C29" s="9"/>
      <c r="D29" s="12" t="s">
        <v>59</v>
      </c>
      <c r="E29" s="27">
        <v>2414</v>
      </c>
      <c r="F29" s="22">
        <v>5783</v>
      </c>
      <c r="G29" s="22">
        <v>9464</v>
      </c>
      <c r="H29" s="44">
        <v>13443.900000000001</v>
      </c>
      <c r="I29" s="33"/>
      <c r="J29" s="33"/>
      <c r="K29" s="33"/>
      <c r="L29" s="33"/>
      <c r="N29" s="32"/>
    </row>
    <row r="30" spans="1:14" ht="20.25" customHeight="1" x14ac:dyDescent="0.25">
      <c r="A30" s="9"/>
      <c r="B30" s="9"/>
      <c r="C30" s="9"/>
      <c r="D30" s="12" t="s">
        <v>113</v>
      </c>
      <c r="E30" s="27">
        <v>9699</v>
      </c>
      <c r="F30" s="22">
        <v>21780</v>
      </c>
      <c r="G30" s="22">
        <v>33774</v>
      </c>
      <c r="H30" s="44">
        <v>48718.900000000009</v>
      </c>
      <c r="I30" s="33"/>
      <c r="J30" s="33"/>
      <c r="K30" s="33"/>
      <c r="L30" s="33"/>
      <c r="N30" s="32"/>
    </row>
    <row r="31" spans="1:14" ht="20.25" customHeight="1" x14ac:dyDescent="0.25">
      <c r="A31" s="9"/>
      <c r="B31" s="9"/>
      <c r="C31" s="9"/>
      <c r="D31" s="12" t="s">
        <v>114</v>
      </c>
      <c r="E31" s="27">
        <v>3668</v>
      </c>
      <c r="F31" s="22">
        <v>8358</v>
      </c>
      <c r="G31" s="22">
        <v>13541</v>
      </c>
      <c r="H31" s="44">
        <v>19553.599999999999</v>
      </c>
      <c r="I31" s="33"/>
      <c r="J31" s="33"/>
      <c r="K31" s="33"/>
      <c r="L31" s="33"/>
      <c r="N31" s="32"/>
    </row>
    <row r="32" spans="1:14" ht="20.25" customHeight="1" x14ac:dyDescent="0.25">
      <c r="A32" s="9"/>
      <c r="B32" s="9"/>
      <c r="C32" s="9"/>
      <c r="D32" s="12" t="s">
        <v>142</v>
      </c>
      <c r="E32" s="27">
        <v>3681</v>
      </c>
      <c r="F32" s="22">
        <v>9014</v>
      </c>
      <c r="G32" s="22">
        <v>14776</v>
      </c>
      <c r="H32" s="44">
        <v>20934.199999999997</v>
      </c>
      <c r="I32" s="33"/>
      <c r="J32" s="33"/>
      <c r="K32" s="33"/>
      <c r="L32" s="33"/>
      <c r="N32" s="32"/>
    </row>
    <row r="33" spans="1:14" ht="17.25" x14ac:dyDescent="0.25">
      <c r="A33" s="9"/>
      <c r="B33" s="9"/>
      <c r="C33" s="9"/>
      <c r="D33" s="8" t="s">
        <v>12</v>
      </c>
      <c r="E33" s="46">
        <f>SUM(E34:E42)</f>
        <v>59856</v>
      </c>
      <c r="F33" s="46">
        <f>SUM(F34:F42)</f>
        <v>142800</v>
      </c>
      <c r="G33" s="46">
        <f>SUM(G34:G42)</f>
        <v>231092</v>
      </c>
      <c r="H33" s="45">
        <f>SUM(H34:H42)</f>
        <v>329211.80000000005</v>
      </c>
      <c r="I33" s="33"/>
      <c r="J33" s="33"/>
      <c r="K33" s="33"/>
      <c r="L33" s="33"/>
    </row>
    <row r="34" spans="1:14" ht="20.25" customHeight="1" x14ac:dyDescent="0.25">
      <c r="A34" s="9"/>
      <c r="B34" s="9"/>
      <c r="C34" s="9"/>
      <c r="D34" s="12" t="s">
        <v>39</v>
      </c>
      <c r="E34" s="27">
        <v>8710</v>
      </c>
      <c r="F34" s="22">
        <v>20311</v>
      </c>
      <c r="G34" s="22">
        <v>32505</v>
      </c>
      <c r="H34" s="44">
        <v>46819.8</v>
      </c>
      <c r="I34" s="33"/>
      <c r="J34" s="33"/>
      <c r="K34" s="33"/>
      <c r="L34" s="33"/>
      <c r="N34" s="32"/>
    </row>
    <row r="35" spans="1:14" ht="38.25" customHeight="1" x14ac:dyDescent="0.25">
      <c r="A35" s="9"/>
      <c r="B35" s="9"/>
      <c r="C35" s="9"/>
      <c r="D35" s="12" t="s">
        <v>72</v>
      </c>
      <c r="E35" s="27">
        <v>14260</v>
      </c>
      <c r="F35" s="27">
        <v>35174</v>
      </c>
      <c r="G35" s="27">
        <v>57765</v>
      </c>
      <c r="H35" s="44">
        <v>81545.899999999994</v>
      </c>
    </row>
    <row r="36" spans="1:14" ht="38.25" customHeight="1" x14ac:dyDescent="0.25">
      <c r="A36" s="9"/>
      <c r="B36" s="9"/>
      <c r="C36" s="9"/>
      <c r="D36" s="12" t="s">
        <v>73</v>
      </c>
      <c r="E36" s="27">
        <v>6297</v>
      </c>
      <c r="F36" s="27">
        <v>14502</v>
      </c>
      <c r="G36" s="27">
        <v>23007</v>
      </c>
      <c r="H36" s="44">
        <v>33049.800000000003</v>
      </c>
      <c r="I36" s="33"/>
      <c r="J36" s="33"/>
      <c r="K36" s="33"/>
      <c r="L36" s="33"/>
    </row>
    <row r="37" spans="1:14" ht="20.25" customHeight="1" x14ac:dyDescent="0.25">
      <c r="A37" s="9"/>
      <c r="B37" s="9"/>
      <c r="C37" s="9"/>
      <c r="D37" s="12" t="s">
        <v>74</v>
      </c>
      <c r="E37" s="27">
        <v>6223</v>
      </c>
      <c r="F37" s="22">
        <v>14223</v>
      </c>
      <c r="G37" s="22">
        <v>22602</v>
      </c>
      <c r="H37" s="44">
        <v>32565.1</v>
      </c>
      <c r="I37" s="33"/>
      <c r="J37" s="33"/>
      <c r="K37" s="33"/>
      <c r="L37" s="33"/>
      <c r="N37" s="32"/>
    </row>
    <row r="38" spans="1:14" ht="33" x14ac:dyDescent="0.25">
      <c r="A38" s="9"/>
      <c r="B38" s="9"/>
      <c r="C38" s="9"/>
      <c r="D38" s="12" t="s">
        <v>75</v>
      </c>
      <c r="E38" s="27">
        <v>7496</v>
      </c>
      <c r="F38" s="27">
        <v>18113</v>
      </c>
      <c r="G38" s="27">
        <v>29593</v>
      </c>
      <c r="H38" s="44">
        <v>42131.700000000004</v>
      </c>
      <c r="I38" s="33"/>
      <c r="J38" s="33"/>
      <c r="K38" s="33"/>
      <c r="L38" s="33"/>
    </row>
    <row r="39" spans="1:14" ht="20.25" customHeight="1" x14ac:dyDescent="0.25">
      <c r="A39" s="9"/>
      <c r="B39" s="9"/>
      <c r="C39" s="9"/>
      <c r="D39" s="12" t="s">
        <v>40</v>
      </c>
      <c r="E39" s="27">
        <v>3936</v>
      </c>
      <c r="F39" s="22">
        <v>8800</v>
      </c>
      <c r="G39" s="22">
        <v>13641</v>
      </c>
      <c r="H39" s="44">
        <v>19652</v>
      </c>
      <c r="I39" s="33"/>
      <c r="J39" s="33"/>
      <c r="K39" s="33"/>
      <c r="L39" s="33"/>
      <c r="N39" s="32"/>
    </row>
    <row r="40" spans="1:14" ht="20.25" customHeight="1" x14ac:dyDescent="0.25">
      <c r="A40" s="9"/>
      <c r="B40" s="9"/>
      <c r="C40" s="9"/>
      <c r="D40" s="12" t="s">
        <v>41</v>
      </c>
      <c r="E40" s="27">
        <v>2116</v>
      </c>
      <c r="F40" s="22">
        <v>5080</v>
      </c>
      <c r="G40" s="22">
        <v>8280</v>
      </c>
      <c r="H40" s="44">
        <v>11826.300000000001</v>
      </c>
      <c r="I40" s="33"/>
      <c r="J40" s="33"/>
      <c r="K40" s="33"/>
      <c r="L40" s="33"/>
      <c r="N40" s="32"/>
    </row>
    <row r="41" spans="1:14" ht="20.25" customHeight="1" x14ac:dyDescent="0.25">
      <c r="A41" s="9"/>
      <c r="B41" s="9"/>
      <c r="C41" s="9"/>
      <c r="D41" s="12" t="s">
        <v>42</v>
      </c>
      <c r="E41" s="27">
        <v>5110</v>
      </c>
      <c r="F41" s="22">
        <v>12233</v>
      </c>
      <c r="G41" s="22">
        <v>19960</v>
      </c>
      <c r="H41" s="44">
        <v>28466.500000000004</v>
      </c>
      <c r="I41" s="33"/>
      <c r="J41" s="33"/>
      <c r="K41" s="33"/>
      <c r="L41" s="33"/>
      <c r="N41" s="32"/>
    </row>
    <row r="42" spans="1:14" ht="20.25" customHeight="1" x14ac:dyDescent="0.25">
      <c r="A42" s="9"/>
      <c r="B42" s="9"/>
      <c r="C42" s="9"/>
      <c r="D42" s="12" t="s">
        <v>115</v>
      </c>
      <c r="E42" s="27">
        <v>5708</v>
      </c>
      <c r="F42" s="22">
        <v>14364</v>
      </c>
      <c r="G42" s="22">
        <v>23739</v>
      </c>
      <c r="H42" s="44">
        <v>33154.700000000004</v>
      </c>
      <c r="I42" s="33"/>
      <c r="J42" s="33"/>
      <c r="K42" s="33"/>
      <c r="L42" s="33"/>
      <c r="N42" s="32"/>
    </row>
    <row r="43" spans="1:14" ht="21" customHeight="1" x14ac:dyDescent="0.3">
      <c r="A43" s="9"/>
      <c r="B43" s="9"/>
      <c r="C43" s="9"/>
      <c r="D43" s="8" t="s">
        <v>13</v>
      </c>
      <c r="E43" s="46">
        <f>SUM(E44:E44)</f>
        <v>12900</v>
      </c>
      <c r="F43" s="46">
        <f>SUM(F44:F44)</f>
        <v>29482</v>
      </c>
      <c r="G43" s="46">
        <f>SUM(G44:G44)</f>
        <v>46917</v>
      </c>
      <c r="H43" s="54">
        <f>SUM(H44:H44)</f>
        <v>67924.399999999994</v>
      </c>
      <c r="I43" s="33"/>
      <c r="J43" s="33"/>
      <c r="K43" s="33"/>
      <c r="L43" s="33"/>
    </row>
    <row r="44" spans="1:14" ht="20.25" customHeight="1" x14ac:dyDescent="0.25">
      <c r="A44" s="9"/>
      <c r="B44" s="9"/>
      <c r="C44" s="9"/>
      <c r="D44" s="12" t="s">
        <v>122</v>
      </c>
      <c r="E44" s="27">
        <v>12900</v>
      </c>
      <c r="F44" s="22">
        <v>29482</v>
      </c>
      <c r="G44" s="22">
        <v>46917</v>
      </c>
      <c r="H44" s="44">
        <v>67924.399999999994</v>
      </c>
      <c r="I44" s="33"/>
      <c r="J44" s="33"/>
      <c r="K44" s="33"/>
      <c r="L44" s="33"/>
      <c r="N44" s="32"/>
    </row>
    <row r="45" spans="1:14" ht="23.25" customHeight="1" x14ac:dyDescent="0.25">
      <c r="A45" s="9"/>
      <c r="B45" s="9"/>
      <c r="C45" s="9"/>
      <c r="D45" s="10" t="s">
        <v>15</v>
      </c>
      <c r="E45" s="31">
        <f>SUM(E8+E15+E23+E25+E33+E43)</f>
        <v>231032</v>
      </c>
      <c r="F45" s="31">
        <f>SUM(F8+F15+F23+F25+F33+F43)</f>
        <v>533131</v>
      </c>
      <c r="G45" s="31">
        <f>SUM(G8+G15+G23+G25+G33+G43)</f>
        <v>848059</v>
      </c>
      <c r="H45" s="31">
        <f>SUM(H8+H15+H23+H25+H33+H43)</f>
        <v>1216643.2</v>
      </c>
    </row>
    <row r="48" spans="1:14" x14ac:dyDescent="0.25">
      <c r="E48" s="53"/>
      <c r="F48" s="53"/>
      <c r="G48" s="53"/>
      <c r="H48" s="53"/>
    </row>
  </sheetData>
  <mergeCells count="1">
    <mergeCell ref="A4:H4"/>
  </mergeCells>
  <phoneticPr fontId="0" type="noConversion"/>
  <pageMargins left="0.17" right="0.17" top="0.17" bottom="0.16" header="0.21" footer="0.1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Zeros="0" topLeftCell="A19" zoomScale="80" zoomScaleNormal="80" workbookViewId="0">
      <selection activeCell="A22" sqref="A22:IV23"/>
    </sheetView>
  </sheetViews>
  <sheetFormatPr defaultRowHeight="13.5" x14ac:dyDescent="0.25"/>
  <cols>
    <col min="1" max="3" width="3.28515625" style="2" bestFit="1" customWidth="1"/>
    <col min="4" max="4" width="53.5703125" style="3" customWidth="1"/>
    <col min="5" max="5" width="13.5703125" style="3" bestFit="1" customWidth="1"/>
    <col min="6" max="6" width="15" style="3" bestFit="1" customWidth="1"/>
    <col min="7" max="7" width="16.28515625" style="3" customWidth="1"/>
    <col min="8" max="8" width="15.7109375" style="2" bestFit="1" customWidth="1"/>
    <col min="9" max="9" width="11.28515625" style="2" bestFit="1" customWidth="1"/>
    <col min="10" max="12" width="12.42578125" style="2" bestFit="1" customWidth="1"/>
    <col min="13" max="16384" width="9.140625" style="2"/>
  </cols>
  <sheetData>
    <row r="1" spans="1:14" x14ac:dyDescent="0.25">
      <c r="H1" s="2" t="s">
        <v>4</v>
      </c>
    </row>
    <row r="2" spans="1:14" x14ac:dyDescent="0.25">
      <c r="H2" s="2" t="s">
        <v>105</v>
      </c>
    </row>
    <row r="4" spans="1:14" ht="51" customHeight="1" x14ac:dyDescent="0.25">
      <c r="A4" s="60" t="s">
        <v>158</v>
      </c>
      <c r="B4" s="60"/>
      <c r="C4" s="60"/>
      <c r="D4" s="60"/>
      <c r="E4" s="60"/>
      <c r="F4" s="60"/>
      <c r="G4" s="60"/>
      <c r="H4" s="60"/>
    </row>
    <row r="6" spans="1:14" x14ac:dyDescent="0.25">
      <c r="G6" s="3" t="s">
        <v>157</v>
      </c>
    </row>
    <row r="7" spans="1:14" ht="50.25" customHeight="1" x14ac:dyDescent="0.25">
      <c r="A7" s="4" t="s">
        <v>5</v>
      </c>
      <c r="B7" s="4" t="s">
        <v>6</v>
      </c>
      <c r="C7" s="4" t="s">
        <v>7</v>
      </c>
      <c r="D7" s="5" t="s">
        <v>8</v>
      </c>
      <c r="E7" s="6" t="s">
        <v>16</v>
      </c>
      <c r="F7" s="6" t="s">
        <v>17</v>
      </c>
      <c r="G7" s="6" t="s">
        <v>18</v>
      </c>
      <c r="H7" s="6" t="s">
        <v>146</v>
      </c>
    </row>
    <row r="8" spans="1:14" ht="34.5" x14ac:dyDescent="0.3">
      <c r="A8" s="7" t="s">
        <v>1</v>
      </c>
      <c r="B8" s="7" t="s">
        <v>55</v>
      </c>
      <c r="C8" s="7" t="s">
        <v>57</v>
      </c>
      <c r="D8" s="8" t="s">
        <v>139</v>
      </c>
      <c r="E8" s="21">
        <f>SUM(E9:E9)</f>
        <v>39734</v>
      </c>
      <c r="F8" s="21">
        <f>SUM(F9:F9)</f>
        <v>105510</v>
      </c>
      <c r="G8" s="21">
        <f>SUM(G9:G9)</f>
        <v>133523</v>
      </c>
      <c r="H8" s="21">
        <f>SUM(H9:H9)</f>
        <v>193031.7</v>
      </c>
    </row>
    <row r="9" spans="1:14" ht="42.75" customHeight="1" x14ac:dyDescent="0.25">
      <c r="A9" s="9"/>
      <c r="B9" s="9"/>
      <c r="C9" s="9"/>
      <c r="D9" s="12" t="s">
        <v>91</v>
      </c>
      <c r="E9" s="22">
        <v>39734</v>
      </c>
      <c r="F9" s="22">
        <v>105510</v>
      </c>
      <c r="G9" s="22">
        <v>133523</v>
      </c>
      <c r="H9" s="22">
        <v>193031.7</v>
      </c>
      <c r="K9" s="35"/>
      <c r="L9" s="35"/>
      <c r="M9" s="35"/>
      <c r="N9" s="35"/>
    </row>
    <row r="10" spans="1:14" ht="25.5" customHeight="1" x14ac:dyDescent="0.25">
      <c r="A10" s="9"/>
      <c r="B10" s="9"/>
      <c r="C10" s="9"/>
      <c r="D10" s="8" t="s">
        <v>35</v>
      </c>
      <c r="E10" s="21">
        <f>SUM(E11:E20)</f>
        <v>458564.5</v>
      </c>
      <c r="F10" s="21">
        <f>SUM(F11:F20)</f>
        <v>1212789.6000000001</v>
      </c>
      <c r="G10" s="21">
        <f>SUM(G11:G20)</f>
        <v>1538143.4000000001</v>
      </c>
      <c r="H10" s="21">
        <f>SUM(H11:H20)</f>
        <v>2226868.7000000002</v>
      </c>
      <c r="K10" s="35"/>
      <c r="L10" s="35"/>
      <c r="M10" s="35"/>
      <c r="N10" s="35"/>
    </row>
    <row r="11" spans="1:14" ht="36" customHeight="1" x14ac:dyDescent="0.25">
      <c r="A11" s="9"/>
      <c r="B11" s="9"/>
      <c r="C11" s="9"/>
      <c r="D11" s="12" t="s">
        <v>92</v>
      </c>
      <c r="E11" s="22">
        <v>71634.399999999994</v>
      </c>
      <c r="F11" s="22">
        <v>191632</v>
      </c>
      <c r="G11" s="22">
        <v>243578.2</v>
      </c>
      <c r="H11" s="22">
        <v>353271.59999999992</v>
      </c>
      <c r="K11" s="35"/>
      <c r="L11" s="35"/>
      <c r="M11" s="35"/>
      <c r="N11" s="35"/>
    </row>
    <row r="12" spans="1:14" ht="36" customHeight="1" x14ac:dyDescent="0.25">
      <c r="A12" s="9"/>
      <c r="B12" s="9"/>
      <c r="C12" s="9"/>
      <c r="D12" s="12" t="s">
        <v>93</v>
      </c>
      <c r="E12" s="22">
        <v>56980.9</v>
      </c>
      <c r="F12" s="22">
        <v>149504.29999999999</v>
      </c>
      <c r="G12" s="22">
        <v>189165.8</v>
      </c>
      <c r="H12" s="22">
        <v>273962.39999999997</v>
      </c>
      <c r="K12" s="35"/>
      <c r="L12" s="35"/>
      <c r="M12" s="35"/>
      <c r="N12" s="35"/>
    </row>
    <row r="13" spans="1:14" ht="36" customHeight="1" x14ac:dyDescent="0.25">
      <c r="A13" s="9"/>
      <c r="B13" s="9"/>
      <c r="C13" s="9"/>
      <c r="D13" s="12" t="s">
        <v>94</v>
      </c>
      <c r="E13" s="22">
        <v>44789.4</v>
      </c>
      <c r="F13" s="22">
        <v>113787</v>
      </c>
      <c r="G13" s="22">
        <v>141387.20000000001</v>
      </c>
      <c r="H13" s="22">
        <v>204671.3</v>
      </c>
      <c r="K13" s="35"/>
      <c r="L13" s="35"/>
      <c r="M13" s="35"/>
      <c r="N13" s="35"/>
    </row>
    <row r="14" spans="1:14" ht="36" customHeight="1" x14ac:dyDescent="0.25">
      <c r="A14" s="9"/>
      <c r="B14" s="9"/>
      <c r="C14" s="9"/>
      <c r="D14" s="12" t="s">
        <v>95</v>
      </c>
      <c r="E14" s="22">
        <v>31033.599999999999</v>
      </c>
      <c r="F14" s="22">
        <v>83248</v>
      </c>
      <c r="G14" s="22">
        <v>105886.8</v>
      </c>
      <c r="H14" s="22">
        <v>153327.20000000001</v>
      </c>
      <c r="K14" s="35"/>
      <c r="L14" s="35"/>
      <c r="M14" s="35"/>
      <c r="N14" s="35"/>
    </row>
    <row r="15" spans="1:14" ht="36" customHeight="1" x14ac:dyDescent="0.25">
      <c r="A15" s="9"/>
      <c r="B15" s="9"/>
      <c r="C15" s="9"/>
      <c r="D15" s="12" t="s">
        <v>136</v>
      </c>
      <c r="E15" s="22">
        <v>32045.599999999999</v>
      </c>
      <c r="F15" s="22">
        <v>84050.5</v>
      </c>
      <c r="G15" s="22">
        <v>106130</v>
      </c>
      <c r="H15" s="22">
        <v>153707.19999999998</v>
      </c>
      <c r="K15" s="35"/>
      <c r="L15" s="35"/>
      <c r="M15" s="35"/>
      <c r="N15" s="35"/>
    </row>
    <row r="16" spans="1:14" ht="36" customHeight="1" x14ac:dyDescent="0.25">
      <c r="A16" s="9"/>
      <c r="B16" s="9"/>
      <c r="C16" s="9"/>
      <c r="D16" s="12" t="s">
        <v>96</v>
      </c>
      <c r="E16" s="22">
        <v>57825.8</v>
      </c>
      <c r="F16" s="22">
        <v>153635</v>
      </c>
      <c r="G16" s="22">
        <v>194905.4</v>
      </c>
      <c r="H16" s="22">
        <v>282066.8</v>
      </c>
      <c r="K16" s="35"/>
      <c r="L16" s="35"/>
      <c r="M16" s="35"/>
      <c r="N16" s="35"/>
    </row>
    <row r="17" spans="1:14" ht="36" customHeight="1" x14ac:dyDescent="0.25">
      <c r="A17" s="9"/>
      <c r="B17" s="9"/>
      <c r="C17" s="9"/>
      <c r="D17" s="12" t="s">
        <v>123</v>
      </c>
      <c r="E17" s="22">
        <v>60634.2</v>
      </c>
      <c r="F17" s="22">
        <v>161762.9</v>
      </c>
      <c r="G17" s="22">
        <v>205163.1</v>
      </c>
      <c r="H17" s="22">
        <v>296675.20000000001</v>
      </c>
      <c r="K17" s="35"/>
      <c r="L17" s="35"/>
      <c r="M17" s="35"/>
      <c r="N17" s="35"/>
    </row>
    <row r="18" spans="1:14" ht="36" customHeight="1" x14ac:dyDescent="0.25">
      <c r="A18" s="9"/>
      <c r="B18" s="9"/>
      <c r="C18" s="9"/>
      <c r="D18" s="12" t="s">
        <v>97</v>
      </c>
      <c r="E18" s="22">
        <v>35524.400000000001</v>
      </c>
      <c r="F18" s="22">
        <v>93497.5</v>
      </c>
      <c r="G18" s="22">
        <v>119047.3</v>
      </c>
      <c r="H18" s="22">
        <v>172153.60000000001</v>
      </c>
      <c r="K18" s="35"/>
      <c r="L18" s="35"/>
      <c r="M18" s="35"/>
      <c r="N18" s="35"/>
    </row>
    <row r="19" spans="1:14" ht="36" customHeight="1" x14ac:dyDescent="0.25">
      <c r="A19" s="9"/>
      <c r="B19" s="9"/>
      <c r="C19" s="9"/>
      <c r="D19" s="12" t="s">
        <v>98</v>
      </c>
      <c r="E19" s="22">
        <v>51690.6</v>
      </c>
      <c r="F19" s="22">
        <v>139032.4</v>
      </c>
      <c r="G19" s="22">
        <v>179181</v>
      </c>
      <c r="H19" s="22">
        <v>259572.2</v>
      </c>
      <c r="K19" s="35"/>
      <c r="L19" s="35"/>
      <c r="M19" s="35"/>
      <c r="N19" s="35"/>
    </row>
    <row r="20" spans="1:14" ht="16.5" x14ac:dyDescent="0.3">
      <c r="A20" s="9"/>
      <c r="B20" s="9"/>
      <c r="C20" s="9"/>
      <c r="D20" s="28" t="s">
        <v>99</v>
      </c>
      <c r="E20" s="25">
        <v>16405.599999999999</v>
      </c>
      <c r="F20" s="25">
        <v>42640</v>
      </c>
      <c r="G20" s="25">
        <v>53698.6</v>
      </c>
      <c r="H20" s="47">
        <v>77461.200000000012</v>
      </c>
    </row>
    <row r="21" spans="1:14" ht="25.5" customHeight="1" x14ac:dyDescent="0.25">
      <c r="A21" s="9"/>
      <c r="B21" s="9"/>
      <c r="C21" s="9"/>
      <c r="D21" s="8" t="s">
        <v>9</v>
      </c>
      <c r="E21" s="21">
        <f>E22</f>
        <v>27991.599999999999</v>
      </c>
      <c r="F21" s="21">
        <f>F22</f>
        <v>77966.5</v>
      </c>
      <c r="G21" s="21">
        <f>G22</f>
        <v>100551.8</v>
      </c>
      <c r="H21" s="21">
        <f>SUM(H22:H22)</f>
        <v>145735.80000000002</v>
      </c>
      <c r="K21" s="35"/>
      <c r="L21" s="35"/>
      <c r="M21" s="35"/>
      <c r="N21" s="35"/>
    </row>
    <row r="22" spans="1:14" ht="42.75" customHeight="1" x14ac:dyDescent="0.25">
      <c r="A22" s="9"/>
      <c r="B22" s="9"/>
      <c r="C22" s="9"/>
      <c r="D22" s="12" t="s">
        <v>71</v>
      </c>
      <c r="E22" s="22">
        <v>27991.599999999999</v>
      </c>
      <c r="F22" s="22">
        <v>77966.5</v>
      </c>
      <c r="G22" s="22">
        <v>100551.8</v>
      </c>
      <c r="H22" s="22">
        <v>145735.80000000002</v>
      </c>
      <c r="K22" s="35"/>
      <c r="L22" s="35"/>
      <c r="M22" s="35"/>
      <c r="N22" s="35"/>
    </row>
    <row r="23" spans="1:14" ht="25.5" customHeight="1" x14ac:dyDescent="0.25">
      <c r="A23" s="9"/>
      <c r="B23" s="9"/>
      <c r="C23" s="9"/>
      <c r="D23" s="8" t="s">
        <v>10</v>
      </c>
      <c r="E23" s="21">
        <f>E24</f>
        <v>13790</v>
      </c>
      <c r="F23" s="21">
        <f>F24</f>
        <v>40588</v>
      </c>
      <c r="G23" s="21">
        <f>G24</f>
        <v>52862</v>
      </c>
      <c r="H23" s="21">
        <f>SUM(H24:H24)</f>
        <v>76615.8</v>
      </c>
      <c r="K23" s="35"/>
      <c r="L23" s="35"/>
      <c r="M23" s="35"/>
      <c r="N23" s="35"/>
    </row>
    <row r="24" spans="1:14" ht="42.75" customHeight="1" x14ac:dyDescent="0.25">
      <c r="A24" s="9"/>
      <c r="B24" s="9"/>
      <c r="C24" s="9"/>
      <c r="D24" s="12" t="s">
        <v>66</v>
      </c>
      <c r="E24" s="22">
        <v>13790</v>
      </c>
      <c r="F24" s="22">
        <v>40588</v>
      </c>
      <c r="G24" s="22">
        <v>52862</v>
      </c>
      <c r="H24" s="22">
        <v>76615.8</v>
      </c>
      <c r="K24" s="35"/>
      <c r="L24" s="35"/>
      <c r="M24" s="35"/>
      <c r="N24" s="35"/>
    </row>
    <row r="25" spans="1:14" ht="25.5" customHeight="1" x14ac:dyDescent="0.25">
      <c r="A25" s="9"/>
      <c r="B25" s="9"/>
      <c r="C25" s="9"/>
      <c r="D25" s="8" t="s">
        <v>11</v>
      </c>
      <c r="E25" s="21">
        <f>E26</f>
        <v>28473</v>
      </c>
      <c r="F25" s="21">
        <f>F26</f>
        <v>81137</v>
      </c>
      <c r="G25" s="21">
        <f>G26</f>
        <v>109212.4</v>
      </c>
      <c r="H25" s="21">
        <f>SUM(H26:H26)</f>
        <v>156727.39999999997</v>
      </c>
      <c r="K25" s="35"/>
      <c r="L25" s="35"/>
      <c r="M25" s="35"/>
      <c r="N25" s="35"/>
    </row>
    <row r="26" spans="1:14" ht="42.75" customHeight="1" x14ac:dyDescent="0.25">
      <c r="A26" s="9"/>
      <c r="B26" s="9"/>
      <c r="C26" s="9"/>
      <c r="D26" s="12" t="s">
        <v>67</v>
      </c>
      <c r="E26" s="22">
        <v>28473</v>
      </c>
      <c r="F26" s="22">
        <v>81137</v>
      </c>
      <c r="G26" s="22">
        <v>109212.4</v>
      </c>
      <c r="H26" s="22">
        <v>156727.39999999997</v>
      </c>
      <c r="K26" s="35"/>
      <c r="L26" s="35"/>
      <c r="M26" s="35"/>
      <c r="N26" s="35"/>
    </row>
    <row r="27" spans="1:14" ht="25.5" customHeight="1" x14ac:dyDescent="0.25">
      <c r="A27" s="9"/>
      <c r="B27" s="9"/>
      <c r="C27" s="9"/>
      <c r="D27" s="8" t="s">
        <v>12</v>
      </c>
      <c r="E27" s="21">
        <f>SUM(E28:E29)</f>
        <v>53471.3</v>
      </c>
      <c r="F27" s="21">
        <f>SUM(F28:F29)</f>
        <v>150900.29999999999</v>
      </c>
      <c r="G27" s="21">
        <f>SUM(G28:G29)</f>
        <v>203551.90000000002</v>
      </c>
      <c r="H27" s="21">
        <f>SUM(H28:H29)</f>
        <v>291147.99999999994</v>
      </c>
      <c r="K27" s="35"/>
      <c r="L27" s="35"/>
      <c r="M27" s="35"/>
      <c r="N27" s="35"/>
    </row>
    <row r="28" spans="1:14" ht="42.75" customHeight="1" x14ac:dyDescent="0.25">
      <c r="A28" s="9"/>
      <c r="B28" s="9"/>
      <c r="C28" s="9"/>
      <c r="D28" s="12" t="s">
        <v>68</v>
      </c>
      <c r="E28" s="22">
        <v>32257.3</v>
      </c>
      <c r="F28" s="22">
        <v>92931.3</v>
      </c>
      <c r="G28" s="22">
        <v>129651.1</v>
      </c>
      <c r="H28" s="22">
        <v>184288.19999999995</v>
      </c>
      <c r="K28" s="35"/>
      <c r="L28" s="35"/>
      <c r="M28" s="35"/>
      <c r="N28" s="35"/>
    </row>
    <row r="29" spans="1:14" ht="42.75" customHeight="1" x14ac:dyDescent="0.25">
      <c r="A29" s="9"/>
      <c r="B29" s="9"/>
      <c r="C29" s="9"/>
      <c r="D29" s="12" t="s">
        <v>69</v>
      </c>
      <c r="E29" s="22">
        <v>21214</v>
      </c>
      <c r="F29" s="22">
        <v>57969</v>
      </c>
      <c r="G29" s="22">
        <v>73900.800000000003</v>
      </c>
      <c r="H29" s="22">
        <v>106859.79999999999</v>
      </c>
      <c r="K29" s="35"/>
      <c r="L29" s="35"/>
      <c r="M29" s="35"/>
      <c r="N29" s="35"/>
    </row>
    <row r="30" spans="1:14" ht="25.5" customHeight="1" x14ac:dyDescent="0.25">
      <c r="A30" s="9"/>
      <c r="B30" s="9"/>
      <c r="C30" s="9"/>
      <c r="D30" s="8" t="s">
        <v>13</v>
      </c>
      <c r="E30" s="21">
        <f>E31</f>
        <v>16895</v>
      </c>
      <c r="F30" s="21">
        <f>F31</f>
        <v>49728</v>
      </c>
      <c r="G30" s="21">
        <f>G31</f>
        <v>64763</v>
      </c>
      <c r="H30" s="21">
        <f>SUM(H31:H31)</f>
        <v>93864.799999999988</v>
      </c>
      <c r="K30" s="35"/>
      <c r="L30" s="35"/>
      <c r="M30" s="35"/>
      <c r="N30" s="35"/>
    </row>
    <row r="31" spans="1:14" ht="42.75" customHeight="1" x14ac:dyDescent="0.25">
      <c r="A31" s="9"/>
      <c r="B31" s="9"/>
      <c r="C31" s="9"/>
      <c r="D31" s="12" t="s">
        <v>116</v>
      </c>
      <c r="E31" s="22">
        <v>16895</v>
      </c>
      <c r="F31" s="22">
        <v>49728</v>
      </c>
      <c r="G31" s="22">
        <v>64763</v>
      </c>
      <c r="H31" s="22">
        <v>93864.799999999988</v>
      </c>
      <c r="K31" s="35"/>
      <c r="L31" s="35"/>
      <c r="M31" s="35"/>
      <c r="N31" s="35"/>
    </row>
    <row r="32" spans="1:14" ht="25.5" customHeight="1" x14ac:dyDescent="0.25">
      <c r="A32" s="9"/>
      <c r="B32" s="9"/>
      <c r="C32" s="9"/>
      <c r="D32" s="19" t="s">
        <v>15</v>
      </c>
      <c r="E32" s="23">
        <f>SUM(E8,E10,E21,E23,E25,E27,E30)</f>
        <v>638919.4</v>
      </c>
      <c r="F32" s="23">
        <f>SUM(F8,F10,F21,F23,F25,F27,F30)</f>
        <v>1718619.4000000001</v>
      </c>
      <c r="G32" s="23">
        <f>SUM(G8,G10,G21,G23,G25,G27,G30)</f>
        <v>2202607.5</v>
      </c>
      <c r="H32" s="23">
        <f>SUM(H8,H10,H21,H23,H25,H27,H30)</f>
        <v>3183992.1999999997</v>
      </c>
    </row>
    <row r="33" spans="4:8" x14ac:dyDescent="0.25">
      <c r="D33" s="20"/>
    </row>
    <row r="34" spans="4:8" x14ac:dyDescent="0.25">
      <c r="E34" s="36"/>
      <c r="F34" s="36"/>
      <c r="G34" s="36"/>
      <c r="H34" s="37"/>
    </row>
    <row r="35" spans="4:8" x14ac:dyDescent="0.25">
      <c r="E35" s="41"/>
      <c r="F35" s="41"/>
      <c r="G35" s="41"/>
      <c r="H35" s="41"/>
    </row>
  </sheetData>
  <mergeCells count="1">
    <mergeCell ref="A4:H4"/>
  </mergeCells>
  <phoneticPr fontId="0" type="noConversion"/>
  <pageMargins left="0.17" right="0.17" top="0.38" bottom="0.17" header="0.37" footer="0.17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Zeros="0" zoomScaleNormal="100" workbookViewId="0">
      <selection activeCell="E9" sqref="E9"/>
    </sheetView>
  </sheetViews>
  <sheetFormatPr defaultRowHeight="13.5" x14ac:dyDescent="0.25"/>
  <cols>
    <col min="1" max="3" width="3.28515625" style="2" bestFit="1" customWidth="1"/>
    <col min="4" max="4" width="67.42578125" style="3" customWidth="1"/>
    <col min="5" max="5" width="14.7109375" style="3" bestFit="1" customWidth="1"/>
    <col min="6" max="6" width="15.28515625" style="3" customWidth="1"/>
    <col min="7" max="7" width="15.5703125" style="3" customWidth="1"/>
    <col min="8" max="8" width="16" style="2" customWidth="1"/>
    <col min="9" max="16384" width="9.140625" style="2"/>
  </cols>
  <sheetData>
    <row r="1" spans="1:14" ht="18.75" customHeight="1" x14ac:dyDescent="0.25">
      <c r="H1" s="2" t="s">
        <v>4</v>
      </c>
    </row>
    <row r="2" spans="1:14" ht="16.5" customHeight="1" x14ac:dyDescent="0.25">
      <c r="H2" s="2" t="s">
        <v>106</v>
      </c>
    </row>
    <row r="3" spans="1:14" ht="22.5" customHeight="1" x14ac:dyDescent="0.25"/>
    <row r="4" spans="1:14" ht="58.5" customHeight="1" x14ac:dyDescent="0.25">
      <c r="A4" s="60" t="s">
        <v>159</v>
      </c>
      <c r="B4" s="60"/>
      <c r="C4" s="60"/>
      <c r="D4" s="60"/>
      <c r="E4" s="60"/>
      <c r="F4" s="60"/>
      <c r="G4" s="60"/>
      <c r="H4" s="60"/>
    </row>
    <row r="6" spans="1:14" x14ac:dyDescent="0.25">
      <c r="G6" s="3" t="s">
        <v>170</v>
      </c>
    </row>
    <row r="7" spans="1:14" ht="50.25" customHeight="1" x14ac:dyDescent="0.25">
      <c r="A7" s="4" t="s">
        <v>5</v>
      </c>
      <c r="B7" s="4" t="s">
        <v>6</v>
      </c>
      <c r="C7" s="4" t="s">
        <v>7</v>
      </c>
      <c r="D7" s="5" t="s">
        <v>8</v>
      </c>
      <c r="E7" s="6" t="s">
        <v>16</v>
      </c>
      <c r="F7" s="6" t="s">
        <v>17</v>
      </c>
      <c r="G7" s="6" t="s">
        <v>18</v>
      </c>
      <c r="H7" s="6" t="s">
        <v>146</v>
      </c>
    </row>
    <row r="8" spans="1:14" ht="25.5" customHeight="1" x14ac:dyDescent="0.25">
      <c r="A8" s="13" t="s">
        <v>1</v>
      </c>
      <c r="B8" s="13" t="s">
        <v>55</v>
      </c>
      <c r="C8" s="13" t="s">
        <v>57</v>
      </c>
      <c r="D8" s="8" t="s">
        <v>9</v>
      </c>
      <c r="E8" s="21">
        <f>SUM(E9:E9)</f>
        <v>274792</v>
      </c>
      <c r="F8" s="21">
        <f>SUM(F9:F9)</f>
        <v>684924</v>
      </c>
      <c r="G8" s="21">
        <f>SUM(G9:G9)</f>
        <v>1063139.7</v>
      </c>
      <c r="H8" s="21">
        <f>SUM(H9:H9)</f>
        <v>1502608.0000000002</v>
      </c>
      <c r="K8" s="35"/>
      <c r="L8" s="35"/>
      <c r="M8" s="35"/>
      <c r="N8" s="35"/>
    </row>
    <row r="9" spans="1:14" ht="42.75" customHeight="1" x14ac:dyDescent="0.25">
      <c r="A9" s="9"/>
      <c r="B9" s="9"/>
      <c r="C9" s="9"/>
      <c r="D9" s="12" t="s">
        <v>76</v>
      </c>
      <c r="E9" s="27">
        <v>274792</v>
      </c>
      <c r="F9" s="27">
        <v>684924</v>
      </c>
      <c r="G9" s="27">
        <v>1063139.7</v>
      </c>
      <c r="H9" s="22">
        <v>1502608.0000000002</v>
      </c>
      <c r="K9" s="35"/>
      <c r="L9" s="35"/>
      <c r="M9" s="35"/>
      <c r="N9" s="35"/>
    </row>
    <row r="10" spans="1:14" ht="25.5" customHeight="1" x14ac:dyDescent="0.25">
      <c r="A10" s="9"/>
      <c r="B10" s="9"/>
      <c r="C10" s="9"/>
      <c r="D10" s="8" t="s">
        <v>11</v>
      </c>
      <c r="E10" s="21">
        <f>SUM(E11:E11)</f>
        <v>337809</v>
      </c>
      <c r="F10" s="21">
        <f>SUM(F11:F11)</f>
        <v>842759</v>
      </c>
      <c r="G10" s="21">
        <f>SUM(G11:G11)</f>
        <v>1333789.1000000001</v>
      </c>
      <c r="H10" s="21">
        <f>SUM(H11:H11)</f>
        <v>1882550.6</v>
      </c>
      <c r="K10" s="35"/>
      <c r="L10" s="35"/>
      <c r="M10" s="35"/>
      <c r="N10" s="35"/>
    </row>
    <row r="11" spans="1:14" ht="42.75" customHeight="1" x14ac:dyDescent="0.25">
      <c r="A11" s="9"/>
      <c r="B11" s="9"/>
      <c r="C11" s="9"/>
      <c r="D11" s="12" t="s">
        <v>77</v>
      </c>
      <c r="E11" s="22">
        <v>337809</v>
      </c>
      <c r="F11" s="22">
        <v>842759</v>
      </c>
      <c r="G11" s="22">
        <v>1333789.1000000001</v>
      </c>
      <c r="H11" s="22">
        <v>1882550.6</v>
      </c>
      <c r="K11" s="35"/>
      <c r="L11" s="35"/>
      <c r="M11" s="35"/>
      <c r="N11" s="35"/>
    </row>
    <row r="12" spans="1:14" ht="25.5" customHeight="1" x14ac:dyDescent="0.25">
      <c r="A12" s="9"/>
      <c r="B12" s="9"/>
      <c r="C12" s="9"/>
      <c r="D12" s="8" t="s">
        <v>12</v>
      </c>
      <c r="E12" s="21">
        <f>SUM(E13:E13)</f>
        <v>317773.5</v>
      </c>
      <c r="F12" s="21">
        <f>SUM(F13:F13)</f>
        <v>786782.5</v>
      </c>
      <c r="G12" s="21">
        <f>SUM(G13:G13)</f>
        <v>1224655</v>
      </c>
      <c r="H12" s="21">
        <f>SUM(H13:H13)</f>
        <v>1724634.2999999998</v>
      </c>
      <c r="K12" s="35"/>
      <c r="L12" s="35"/>
      <c r="M12" s="35"/>
      <c r="N12" s="35"/>
    </row>
    <row r="13" spans="1:14" ht="42.75" customHeight="1" x14ac:dyDescent="0.25">
      <c r="A13" s="9"/>
      <c r="B13" s="9"/>
      <c r="C13" s="9"/>
      <c r="D13" s="12" t="s">
        <v>78</v>
      </c>
      <c r="E13" s="22">
        <v>317773.5</v>
      </c>
      <c r="F13" s="22">
        <v>786782.5</v>
      </c>
      <c r="G13" s="22">
        <v>1224655</v>
      </c>
      <c r="H13" s="22">
        <v>1724634.2999999998</v>
      </c>
      <c r="K13" s="35"/>
      <c r="L13" s="35"/>
      <c r="M13" s="35"/>
      <c r="N13" s="35"/>
    </row>
    <row r="14" spans="1:14" ht="25.5" customHeight="1" x14ac:dyDescent="0.25">
      <c r="A14" s="9"/>
      <c r="B14" s="9"/>
      <c r="C14" s="9"/>
      <c r="D14" s="8" t="s">
        <v>24</v>
      </c>
      <c r="E14" s="21">
        <f>SUM(E15:E15)</f>
        <v>21209</v>
      </c>
      <c r="F14" s="21">
        <f>SUM(F15:F15)</f>
        <v>53367</v>
      </c>
      <c r="G14" s="21">
        <f>SUM(G15:G15)</f>
        <v>83722.3</v>
      </c>
      <c r="H14" s="21">
        <f>SUM(H15:H15)</f>
        <v>115261</v>
      </c>
      <c r="K14" s="35"/>
      <c r="L14" s="35"/>
      <c r="M14" s="35"/>
      <c r="N14" s="35"/>
    </row>
    <row r="15" spans="1:14" ht="42.75" customHeight="1" x14ac:dyDescent="0.25">
      <c r="A15" s="9"/>
      <c r="B15" s="9"/>
      <c r="C15" s="9"/>
      <c r="D15" s="12" t="s">
        <v>79</v>
      </c>
      <c r="E15" s="22">
        <v>21209</v>
      </c>
      <c r="F15" s="22">
        <v>53367</v>
      </c>
      <c r="G15" s="22">
        <v>83722.3</v>
      </c>
      <c r="H15" s="22">
        <v>115261</v>
      </c>
      <c r="K15" s="35"/>
      <c r="L15" s="35"/>
      <c r="M15" s="35"/>
      <c r="N15" s="35"/>
    </row>
    <row r="16" spans="1:14" ht="25.5" customHeight="1" x14ac:dyDescent="0.25">
      <c r="A16" s="9"/>
      <c r="B16" s="9"/>
      <c r="C16" s="9"/>
      <c r="D16" s="8" t="s">
        <v>13</v>
      </c>
      <c r="E16" s="21">
        <f>SUM(E17:E17)</f>
        <v>23734</v>
      </c>
      <c r="F16" s="21">
        <f>SUM(F17:F17)</f>
        <v>57757</v>
      </c>
      <c r="G16" s="21">
        <f>SUM(G17:G17)</f>
        <v>86886</v>
      </c>
      <c r="H16" s="21">
        <f>SUM(H17:H17)</f>
        <v>123331.9</v>
      </c>
      <c r="K16" s="35"/>
      <c r="L16" s="35"/>
      <c r="M16" s="35"/>
      <c r="N16" s="35"/>
    </row>
    <row r="17" spans="1:14" ht="42.75" customHeight="1" x14ac:dyDescent="0.25">
      <c r="A17" s="9"/>
      <c r="B17" s="9"/>
      <c r="C17" s="9"/>
      <c r="D17" s="12" t="s">
        <v>80</v>
      </c>
      <c r="E17" s="22">
        <v>23734</v>
      </c>
      <c r="F17" s="22">
        <v>57757</v>
      </c>
      <c r="G17" s="22">
        <v>86886</v>
      </c>
      <c r="H17" s="22">
        <v>123331.9</v>
      </c>
      <c r="K17" s="35"/>
      <c r="L17" s="35"/>
      <c r="M17" s="35"/>
      <c r="N17" s="35"/>
    </row>
    <row r="18" spans="1:14" ht="30" customHeight="1" x14ac:dyDescent="0.25">
      <c r="A18" s="9"/>
      <c r="B18" s="9"/>
      <c r="C18" s="9"/>
      <c r="D18" s="10" t="s">
        <v>15</v>
      </c>
      <c r="E18" s="23">
        <f>E8+E10+E12+E14+E16</f>
        <v>975317.5</v>
      </c>
      <c r="F18" s="23">
        <f>F8+F10+F12+F14+F16</f>
        <v>2425589.5</v>
      </c>
      <c r="G18" s="23">
        <f>G8+G10+G12+G14+G16</f>
        <v>3792192.0999999996</v>
      </c>
      <c r="H18" s="23">
        <f>H8+H10+H12+H14+H16</f>
        <v>5348385.8000000007</v>
      </c>
    </row>
    <row r="20" spans="1:14" x14ac:dyDescent="0.25">
      <c r="E20" s="34"/>
      <c r="F20" s="34"/>
      <c r="G20" s="34"/>
      <c r="H20" s="35"/>
    </row>
    <row r="21" spans="1:14" x14ac:dyDescent="0.25">
      <c r="E21" s="34"/>
      <c r="F21" s="34"/>
      <c r="G21" s="34"/>
      <c r="H21" s="34"/>
    </row>
    <row r="22" spans="1:14" x14ac:dyDescent="0.25">
      <c r="E22" s="34"/>
      <c r="F22" s="34"/>
      <c r="G22" s="34"/>
      <c r="H22" s="40"/>
    </row>
  </sheetData>
  <mergeCells count="1">
    <mergeCell ref="A4:H4"/>
  </mergeCells>
  <phoneticPr fontId="0" type="noConversion"/>
  <pageMargins left="0.27559055118110237" right="0.15748031496062992" top="0.31496062992125984" bottom="0.98425196850393704" header="0.1574803149606299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Zeros="0" zoomScaleNormal="100" workbookViewId="0">
      <selection activeCell="D17" sqref="D17"/>
    </sheetView>
  </sheetViews>
  <sheetFormatPr defaultRowHeight="13.5" x14ac:dyDescent="0.25"/>
  <cols>
    <col min="1" max="2" width="3.28515625" style="2" bestFit="1" customWidth="1"/>
    <col min="3" max="3" width="3.28515625" style="2" customWidth="1"/>
    <col min="4" max="4" width="53.85546875" style="3" customWidth="1"/>
    <col min="5" max="5" width="12.140625" style="3" bestFit="1" customWidth="1"/>
    <col min="6" max="6" width="13.140625" style="3" bestFit="1" customWidth="1"/>
    <col min="7" max="7" width="12.5703125" style="3" bestFit="1" customWidth="1"/>
    <col min="8" max="8" width="14" style="2" bestFit="1" customWidth="1"/>
    <col min="9" max="16384" width="9.140625" style="2"/>
  </cols>
  <sheetData>
    <row r="1" spans="1:14" ht="18" customHeight="1" x14ac:dyDescent="0.25">
      <c r="H1" s="2" t="s">
        <v>4</v>
      </c>
    </row>
    <row r="2" spans="1:14" ht="18" customHeight="1" x14ac:dyDescent="0.25">
      <c r="H2" s="2" t="s">
        <v>107</v>
      </c>
    </row>
    <row r="4" spans="1:14" ht="65.25" customHeight="1" x14ac:dyDescent="0.25">
      <c r="A4" s="56" t="s">
        <v>160</v>
      </c>
      <c r="B4" s="56"/>
      <c r="C4" s="56"/>
      <c r="D4" s="56"/>
      <c r="E4" s="56"/>
      <c r="F4" s="56"/>
      <c r="G4" s="56"/>
      <c r="H4" s="56"/>
    </row>
    <row r="6" spans="1:14" x14ac:dyDescent="0.25">
      <c r="G6" s="3" t="s">
        <v>161</v>
      </c>
    </row>
    <row r="7" spans="1:14" ht="31.5" x14ac:dyDescent="0.25">
      <c r="A7" s="4" t="s">
        <v>5</v>
      </c>
      <c r="B7" s="4" t="s">
        <v>6</v>
      </c>
      <c r="C7" s="4" t="s">
        <v>7</v>
      </c>
      <c r="D7" s="5" t="s">
        <v>8</v>
      </c>
      <c r="E7" s="6" t="s">
        <v>16</v>
      </c>
      <c r="F7" s="6" t="s">
        <v>17</v>
      </c>
      <c r="G7" s="6" t="s">
        <v>18</v>
      </c>
      <c r="H7" s="6" t="s">
        <v>146</v>
      </c>
    </row>
    <row r="8" spans="1:14" ht="42.75" customHeight="1" x14ac:dyDescent="0.25">
      <c r="A8" s="13" t="s">
        <v>1</v>
      </c>
      <c r="B8" s="13" t="s">
        <v>58</v>
      </c>
      <c r="C8" s="13" t="s">
        <v>57</v>
      </c>
      <c r="D8" s="8" t="s">
        <v>139</v>
      </c>
      <c r="E8" s="21">
        <f>SUM(E9:E11)</f>
        <v>104381.4</v>
      </c>
      <c r="F8" s="21">
        <f>SUM(F9:F11)</f>
        <v>279660.79999999999</v>
      </c>
      <c r="G8" s="21">
        <f>SUM(G9:G11)</f>
        <v>376271.30000000005</v>
      </c>
      <c r="H8" s="21">
        <f>SUM(H9:H11)</f>
        <v>553180.9</v>
      </c>
      <c r="K8" s="35"/>
      <c r="L8" s="35"/>
      <c r="M8" s="35"/>
      <c r="N8" s="35"/>
    </row>
    <row r="9" spans="1:14" ht="42.75" customHeight="1" x14ac:dyDescent="0.25">
      <c r="A9" s="9"/>
      <c r="B9" s="9"/>
      <c r="C9" s="9"/>
      <c r="D9" s="12" t="s">
        <v>143</v>
      </c>
      <c r="E9" s="22">
        <v>64527.8</v>
      </c>
      <c r="F9" s="22">
        <v>169971</v>
      </c>
      <c r="G9" s="22">
        <v>228088.7</v>
      </c>
      <c r="H9" s="22">
        <v>335338.5</v>
      </c>
      <c r="K9" s="35"/>
      <c r="L9" s="35"/>
      <c r="M9" s="35"/>
      <c r="N9" s="35"/>
    </row>
    <row r="10" spans="1:14" ht="42.75" customHeight="1" x14ac:dyDescent="0.25">
      <c r="A10" s="9"/>
      <c r="B10" s="9"/>
      <c r="C10" s="9"/>
      <c r="D10" s="12" t="s">
        <v>45</v>
      </c>
      <c r="E10" s="22">
        <v>19887</v>
      </c>
      <c r="F10" s="22">
        <v>55828</v>
      </c>
      <c r="G10" s="22">
        <v>77482</v>
      </c>
      <c r="H10" s="22">
        <f>114400.7-500</f>
        <v>113900.7</v>
      </c>
      <c r="K10" s="35"/>
      <c r="L10" s="35"/>
      <c r="M10" s="35"/>
      <c r="N10" s="35"/>
    </row>
    <row r="11" spans="1:14" ht="42.75" customHeight="1" x14ac:dyDescent="0.25">
      <c r="A11" s="9"/>
      <c r="B11" s="9"/>
      <c r="C11" s="9"/>
      <c r="D11" s="12" t="s">
        <v>90</v>
      </c>
      <c r="E11" s="22">
        <v>19966.599999999999</v>
      </c>
      <c r="F11" s="22">
        <v>53861.8</v>
      </c>
      <c r="G11" s="22">
        <v>70700.600000000006</v>
      </c>
      <c r="H11" s="22">
        <f>103441.7+500</f>
        <v>103941.7</v>
      </c>
      <c r="K11" s="35"/>
      <c r="L11" s="35"/>
      <c r="M11" s="35"/>
      <c r="N11" s="35"/>
    </row>
    <row r="12" spans="1:14" ht="28.5" customHeight="1" x14ac:dyDescent="0.25">
      <c r="A12" s="9"/>
      <c r="B12" s="9"/>
      <c r="C12" s="9"/>
      <c r="D12" s="10" t="s">
        <v>15</v>
      </c>
      <c r="E12" s="23">
        <f>SUM(E8)</f>
        <v>104381.4</v>
      </c>
      <c r="F12" s="23">
        <f>SUM(F8)</f>
        <v>279660.79999999999</v>
      </c>
      <c r="G12" s="23">
        <f>SUM(G8)</f>
        <v>376271.30000000005</v>
      </c>
      <c r="H12" s="23">
        <f>H8</f>
        <v>553180.9</v>
      </c>
    </row>
    <row r="14" spans="1:14" x14ac:dyDescent="0.25">
      <c r="E14" s="34"/>
      <c r="F14" s="34"/>
      <c r="G14" s="34"/>
      <c r="H14" s="35"/>
    </row>
    <row r="15" spans="1:14" x14ac:dyDescent="0.25">
      <c r="E15" s="34"/>
      <c r="F15" s="34"/>
      <c r="G15" s="34"/>
      <c r="H15" s="35"/>
    </row>
    <row r="16" spans="1:14" x14ac:dyDescent="0.25">
      <c r="E16" s="34"/>
      <c r="F16" s="34"/>
      <c r="G16" s="34"/>
      <c r="H16" s="35"/>
    </row>
  </sheetData>
  <mergeCells count="1">
    <mergeCell ref="A4:H4"/>
  </mergeCells>
  <phoneticPr fontId="0" type="noConversion"/>
  <pageMargins left="0.49" right="0.19" top="1" bottom="1" header="0.5" footer="0.5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gradaran2.1</vt:lpstr>
      <vt:lpstr>tangaran2.2</vt:lpstr>
      <vt:lpstr>mshak tner2.3</vt:lpstr>
      <vt:lpstr>tatron2.4</vt:lpstr>
      <vt:lpstr>arvest2.5</vt:lpstr>
      <vt:lpstr>mankapartez3.1</vt:lpstr>
      <vt:lpstr>hanr.us.hast3.2</vt:lpstr>
      <vt:lpstr>tnorenut 3.3</vt:lpstr>
      <vt:lpstr>arhest3.4</vt:lpstr>
      <vt:lpstr>stexc. kentr.3.5</vt:lpstr>
      <vt:lpstr>arvesti dprocner3.6</vt:lpstr>
      <vt:lpstr>sportdprocner 3.7</vt:lpstr>
      <vt:lpstr>anasnabuj 4</vt:lpstr>
    </vt:vector>
  </TitlesOfParts>
  <Company>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Nonna</dc:creator>
  <cp:lastModifiedBy>user</cp:lastModifiedBy>
  <cp:lastPrinted>2023-01-24T13:07:56Z</cp:lastPrinted>
  <dcterms:created xsi:type="dcterms:W3CDTF">2008-10-27T08:14:33Z</dcterms:created>
  <dcterms:modified xsi:type="dcterms:W3CDTF">2023-01-24T13:08:16Z</dcterms:modified>
</cp:coreProperties>
</file>